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embracergroup.sharepoint.com/sites/ABEmbracerGroup/ekonomi/Delade dokument/Group finance/02 Reporting/2025-12/Delårsrapport/"/>
    </mc:Choice>
  </mc:AlternateContent>
  <xr:revisionPtr revIDLastSave="3018" documentId="8_{AF0C1323-C851-40F2-83F1-7FA1821E4EFE}" xr6:coauthVersionLast="47" xr6:coauthVersionMax="47" xr10:uidLastSave="{69FB8F0A-8EB8-420E-9B76-31BE9B73BE5E}"/>
  <bookViews>
    <workbookView xWindow="-105" yWindow="0" windowWidth="26010" windowHeight="20985" firstSheet="2" xr2:uid="{6CEE2CAF-4465-4802-A184-FC44CDFC470E}"/>
  </bookViews>
  <sheets>
    <sheet name="PnL" sheetId="1" r:id="rId1"/>
    <sheet name="BS" sheetId="2" r:id="rId2"/>
    <sheet name="CF" sheetId="3" r:id="rId3"/>
    <sheet name="Segment" sheetId="4" r:id="rId4"/>
    <sheet name="Quarterly info" sheetId="5" r:id="rId5"/>
    <sheet name="Pro-forma"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24" i="4" l="1"/>
  <c r="AQ123" i="4"/>
  <c r="AQ122" i="4"/>
  <c r="AQ121" i="4"/>
  <c r="AQ103" i="4"/>
  <c r="AQ99" i="4"/>
  <c r="AQ98" i="4"/>
  <c r="AQ97" i="4"/>
  <c r="AQ93" i="4"/>
  <c r="AQ92" i="4"/>
  <c r="AQ91" i="4"/>
  <c r="AQ90" i="4"/>
  <c r="AQ85" i="4"/>
  <c r="AQ84" i="4"/>
  <c r="AQ83" i="4"/>
  <c r="AQ82" i="4"/>
  <c r="AQ78" i="4"/>
  <c r="AQ77" i="4"/>
  <c r="AQ76" i="4"/>
  <c r="AQ75" i="4"/>
  <c r="AQ70" i="4"/>
  <c r="AQ71" i="4"/>
  <c r="AQ69" i="4"/>
  <c r="AQ68" i="4"/>
  <c r="AQ61" i="4"/>
  <c r="AQ60" i="4"/>
  <c r="AQ58" i="4"/>
  <c r="AQ57" i="4"/>
  <c r="AQ53" i="4"/>
  <c r="AQ52" i="4"/>
  <c r="AQ50" i="4"/>
  <c r="AQ49" i="4"/>
  <c r="Y45" i="4"/>
  <c r="Y44" i="4"/>
  <c r="Y43" i="4"/>
  <c r="Y41" i="4"/>
  <c r="Y40" i="4"/>
  <c r="X45" i="4"/>
  <c r="X44" i="4"/>
  <c r="X43" i="4"/>
  <c r="X41" i="4"/>
  <c r="X40" i="4"/>
  <c r="W45" i="4"/>
  <c r="W44" i="4"/>
  <c r="W43" i="4"/>
  <c r="W41" i="4"/>
  <c r="W40" i="4"/>
  <c r="V45" i="4"/>
  <c r="V44" i="4"/>
  <c r="V43" i="4"/>
  <c r="V41" i="4"/>
  <c r="V40" i="4"/>
  <c r="U45" i="4"/>
  <c r="U44" i="4"/>
  <c r="U43" i="4"/>
  <c r="U41" i="4"/>
  <c r="U40" i="4"/>
  <c r="T45" i="4"/>
  <c r="T44" i="4"/>
  <c r="T43" i="4"/>
  <c r="T41" i="4"/>
  <c r="T40" i="4"/>
  <c r="S44" i="4"/>
  <c r="S45" i="4"/>
  <c r="S43" i="4"/>
  <c r="S41" i="4"/>
  <c r="Y66" i="3"/>
  <c r="Y54" i="3"/>
  <c r="Y43" i="3"/>
  <c r="S43" i="3" l="1"/>
  <c r="T43" i="3"/>
  <c r="V104" i="4" l="1"/>
  <c r="W104" i="4"/>
  <c r="X104" i="4"/>
  <c r="Y104" i="4"/>
  <c r="U104" i="4"/>
  <c r="T104" i="4"/>
  <c r="S104" i="4"/>
  <c r="V124" i="4"/>
  <c r="U124" i="4"/>
  <c r="Y93" i="4"/>
  <c r="X93" i="4"/>
  <c r="W93" i="4"/>
  <c r="X124" i="4"/>
  <c r="Y124" i="4"/>
  <c r="W124" i="4"/>
  <c r="X74" i="3" l="1"/>
  <c r="AC84" i="5"/>
  <c r="S66" i="3" l="1"/>
  <c r="AB84" i="5"/>
  <c r="AA82" i="5" l="1"/>
  <c r="W81" i="5" l="1"/>
  <c r="W84" i="5" s="1"/>
  <c r="V81" i="5"/>
  <c r="V84" i="5" s="1"/>
  <c r="U81" i="5"/>
  <c r="U84" i="5" s="1"/>
  <c r="T81" i="5"/>
  <c r="T84" i="5" s="1"/>
  <c r="O40" i="4" l="1"/>
  <c r="O43" i="4"/>
  <c r="O44" i="4"/>
  <c r="O45" i="4"/>
  <c r="O41" i="4"/>
  <c r="P43" i="4"/>
  <c r="P44" i="4"/>
  <c r="P45" i="4"/>
  <c r="P40" i="4"/>
  <c r="P41" i="4"/>
  <c r="Q43" i="4"/>
  <c r="Q44" i="4"/>
  <c r="Q45" i="4"/>
  <c r="Q40" i="4"/>
  <c r="Q41" i="4"/>
  <c r="R43" i="4"/>
  <c r="R44" i="4"/>
  <c r="R45" i="4"/>
  <c r="R40" i="4"/>
  <c r="R41" i="4"/>
  <c r="S40" i="4"/>
  <c r="AE26" i="1" l="1"/>
  <c r="P26" i="1"/>
  <c r="Q26" i="1"/>
  <c r="R26" i="1"/>
  <c r="O26" i="1"/>
  <c r="T15" i="2" l="1"/>
  <c r="T70" i="2" l="1"/>
  <c r="T53" i="2"/>
  <c r="T72" i="2" s="1"/>
  <c r="T27" i="2" l="1"/>
  <c r="T29" i="2" s="1"/>
  <c r="S56" i="2" l="1"/>
  <c r="S43" i="2"/>
  <c r="M15" i="1" l="1"/>
  <c r="M13" i="1"/>
  <c r="M12" i="1"/>
  <c r="Q43" i="2" l="1"/>
  <c r="Q56" i="2"/>
</calcChain>
</file>

<file path=xl/sharedStrings.xml><?xml version="1.0" encoding="utf-8"?>
<sst xmlns="http://schemas.openxmlformats.org/spreadsheetml/2006/main" count="1039" uniqueCount="316">
  <si>
    <t>CONDENSED CONSOLIDATED STATEMENT OF PROFIT OR LOSS</t>
  </si>
  <si>
    <t>* As of Q3 2024, Asmodee Group (segment Tabletop Games)is reported as discontinued operations, following the decision by the EGM to distribute the shares in Asmodee Group. The figures have been restated from period April-June 2023 for comparison. **As of Q3 2025, Coffeestain Group is reported as discontinued operations, following the decision by the EGM to distribute the shares in Coffeestain Group. The figures have been restated from period April-June 2024 for comparison.</t>
  </si>
  <si>
    <t>Amounts in SEK m</t>
  </si>
  <si>
    <t>Apr-Jun</t>
  </si>
  <si>
    <t>Jul-Sep</t>
  </si>
  <si>
    <t>Oct-Dec</t>
  </si>
  <si>
    <t>Jan-Mar</t>
  </si>
  <si>
    <t>Jul - Sept</t>
  </si>
  <si>
    <t>Apr-Jun *</t>
  </si>
  <si>
    <t>Jul - Sept *</t>
  </si>
  <si>
    <t>Oct-Dec *</t>
  </si>
  <si>
    <t>Jan-Mar *</t>
  </si>
  <si>
    <t>Apr-Jun **</t>
  </si>
  <si>
    <t>Jul-Sep **</t>
  </si>
  <si>
    <t>Okt-Dec **</t>
  </si>
  <si>
    <t>Jan-Mar **</t>
  </si>
  <si>
    <t>Apr-Mar</t>
  </si>
  <si>
    <t>Apr-Mar *</t>
  </si>
  <si>
    <t>Apr-Mar **</t>
  </si>
  <si>
    <t>20/21</t>
  </si>
  <si>
    <t>21/22</t>
  </si>
  <si>
    <t>22/23</t>
  </si>
  <si>
    <t>23/24</t>
  </si>
  <si>
    <t>24/25</t>
  </si>
  <si>
    <t>25/26</t>
  </si>
  <si>
    <t>Net sales</t>
  </si>
  <si>
    <t>Other operating income</t>
  </si>
  <si>
    <t>Total operating income</t>
  </si>
  <si>
    <t>Work performed by company for its own use an capitalized</t>
  </si>
  <si>
    <t>Goods for resale</t>
  </si>
  <si>
    <t>Other external expenses</t>
  </si>
  <si>
    <t>Personnel expenses</t>
  </si>
  <si>
    <t>Depreciation, amortization and impairment</t>
  </si>
  <si>
    <t>Other operating expenses</t>
  </si>
  <si>
    <t>Share of profit of an associate</t>
  </si>
  <si>
    <t>Operating profit</t>
  </si>
  <si>
    <t>Net financial items</t>
  </si>
  <si>
    <t>Profit before tax</t>
  </si>
  <si>
    <t>Income tax</t>
  </si>
  <si>
    <t>Net profit for the period</t>
  </si>
  <si>
    <t>Net profit for the period attributable to:</t>
  </si>
  <si>
    <t>Equity holders of the parent</t>
  </si>
  <si>
    <t>Non-controlling interests</t>
  </si>
  <si>
    <t>DERIVATION OF THE ALTERNATIVE PERFORMANCE MEASURE, ADJUSTED EBITDA AND ADJUSTED EBIT</t>
  </si>
  <si>
    <t>EBIT</t>
  </si>
  <si>
    <t>EBITDA</t>
  </si>
  <si>
    <t>Personnel costs related to aqcuisitions</t>
  </si>
  <si>
    <t>Remeasurement of participation in associated companies</t>
  </si>
  <si>
    <t>Remeasurement of contingent consideration</t>
  </si>
  <si>
    <t>Transaction costs</t>
  </si>
  <si>
    <t>Items affecting comparability</t>
  </si>
  <si>
    <t>Adjusted EBITDA</t>
  </si>
  <si>
    <t>Amortization of surplus values of acquired intangible assets</t>
  </si>
  <si>
    <t>Adjusted EBIT</t>
  </si>
  <si>
    <t>DERIVATION OF THE ALTERNATIVE PERFORMANCE MEASURE, ADJUSTED EARNINGS PER SHARE</t>
  </si>
  <si>
    <t>Net profit for the period - attributable to equity holders at parent</t>
  </si>
  <si>
    <t>Adjustments</t>
  </si>
  <si>
    <t>Remeasurement of contingent consideration &gt;1 year</t>
  </si>
  <si>
    <t>Change in fair value contingent consideration and put/call options on minority interests</t>
  </si>
  <si>
    <t>Interest expense contingent consideration</t>
  </si>
  <si>
    <t>Adjustments pre tax</t>
  </si>
  <si>
    <t>Tax effects on adjustments</t>
  </si>
  <si>
    <t>Adjustments post tax</t>
  </si>
  <si>
    <t>Adjusted net profit for the period</t>
  </si>
  <si>
    <t>Average number of shares, million</t>
  </si>
  <si>
    <t>Adjusted Earnings per share, SEK</t>
  </si>
  <si>
    <t>Average number of shares after full dilution, million</t>
  </si>
  <si>
    <t>Adjusted Earnings per share after full dilution, SEK</t>
  </si>
  <si>
    <t>Basic shares weighted average (IAS 33), million</t>
  </si>
  <si>
    <t>Basic earnings per share, SEK (IAS 33), SEK</t>
  </si>
  <si>
    <t>Diluted shares weighted average (IAS 33), million</t>
  </si>
  <si>
    <t>Diluted earnings per share, SEK (IAS 33), SEK</t>
  </si>
  <si>
    <t>CONDENSED CONSOLIDATED STATEMENT OF FINANCIAL POSITION</t>
  </si>
  <si>
    <t>ASSETS</t>
  </si>
  <si>
    <t xml:space="preserve"> </t>
  </si>
  <si>
    <t>Non-current assets</t>
  </si>
  <si>
    <t>Goodwill</t>
  </si>
  <si>
    <t>Intangible assets</t>
  </si>
  <si>
    <t>Property, plant and equipment</t>
  </si>
  <si>
    <t>Right-of-use assets</t>
  </si>
  <si>
    <t>Investments in associates</t>
  </si>
  <si>
    <t>Non-current financial assets</t>
  </si>
  <si>
    <t>Deferred tax assets</t>
  </si>
  <si>
    <t>Total non-current assets</t>
  </si>
  <si>
    <t>Current assets</t>
  </si>
  <si>
    <t>Inventories</t>
  </si>
  <si>
    <t>Trade receivables</t>
  </si>
  <si>
    <t>Contract assets</t>
  </si>
  <si>
    <t>Current tax assets</t>
  </si>
  <si>
    <t>-</t>
  </si>
  <si>
    <t>Other receivables</t>
  </si>
  <si>
    <t>Prepaid expenses</t>
  </si>
  <si>
    <t>Current investments</t>
  </si>
  <si>
    <t>Cash and cash equivalents</t>
  </si>
  <si>
    <t>Assets held for sale</t>
  </si>
  <si>
    <t>Total current assets</t>
  </si>
  <si>
    <t>TOTAL ASSETS</t>
  </si>
  <si>
    <t>EQUITY AND LIABILITIES</t>
  </si>
  <si>
    <t>Equity</t>
  </si>
  <si>
    <t>Share capital</t>
  </si>
  <si>
    <t>Other contributed capital</t>
  </si>
  <si>
    <t>Reserves</t>
  </si>
  <si>
    <t>Retained earnings, including net profit</t>
  </si>
  <si>
    <t>Total equity attributable to equity holders of the parent</t>
  </si>
  <si>
    <t>Total equity</t>
  </si>
  <si>
    <t>Non-current liabilities</t>
  </si>
  <si>
    <t>Liabilities to credit institutions</t>
  </si>
  <si>
    <t>Other non-current liabilities</t>
  </si>
  <si>
    <t>Lease liabilities</t>
  </si>
  <si>
    <t>Provisions</t>
  </si>
  <si>
    <t>Contingent considerations</t>
  </si>
  <si>
    <t>Non-current put/call options on minority interest</t>
  </si>
  <si>
    <t>Deferred consideration</t>
  </si>
  <si>
    <t>Non-current employee benefits</t>
  </si>
  <si>
    <t>Non-current liabilities to employees related to acquisitions</t>
  </si>
  <si>
    <t>Deferred tax liabilities</t>
  </si>
  <si>
    <t>Total non-current liabilities</t>
  </si>
  <si>
    <t>Current liabilities</t>
  </si>
  <si>
    <t>Current account credit facilities</t>
  </si>
  <si>
    <t>Advances from customers</t>
  </si>
  <si>
    <t>Trade payables</t>
  </si>
  <si>
    <t>Contract liabilities</t>
  </si>
  <si>
    <t>Current put/call options on minority interest</t>
  </si>
  <si>
    <t>Tax liabilities</t>
  </si>
  <si>
    <t>Current liabilities to employees related to acquisitions</t>
  </si>
  <si>
    <t>Other current liabilities</t>
  </si>
  <si>
    <t>Accrued expenses and prepaid income</t>
  </si>
  <si>
    <t>Liabilities directly associated with assets classified as held for sale</t>
  </si>
  <si>
    <t>Total current liabilities</t>
  </si>
  <si>
    <t>TOTAL EQUITY AND LIABILITIES</t>
  </si>
  <si>
    <t>CONDENSED CONSOLIDATED CASH FLOW STATEMENT</t>
  </si>
  <si>
    <t>Apr-Mar*</t>
  </si>
  <si>
    <t>Apr-Mar**</t>
  </si>
  <si>
    <t>Operating activities</t>
  </si>
  <si>
    <t>Adjustment for differences between profit before tax and net cash flow</t>
  </si>
  <si>
    <t>Tax paid</t>
  </si>
  <si>
    <t>Cash flow from operating activities before changes in working capital</t>
  </si>
  <si>
    <t>Cash flow from changes in working capital</t>
  </si>
  <si>
    <t>Change in inventories</t>
  </si>
  <si>
    <t>Change in operating receivables</t>
  </si>
  <si>
    <t>Change in operating liabilities</t>
  </si>
  <si>
    <t>Cash flow from operating activities</t>
  </si>
  <si>
    <t>Investing activities</t>
  </si>
  <si>
    <t>Acquisition of property, plant and equipment</t>
  </si>
  <si>
    <t>Proceeds from sales of property, plant and equipment</t>
  </si>
  <si>
    <t>Acquisition of intangible assets</t>
  </si>
  <si>
    <t>Proceeds from sales of intangible assets</t>
  </si>
  <si>
    <t>–</t>
  </si>
  <si>
    <t>Acquisition of subsidiaries, net of cash acquired</t>
  </si>
  <si>
    <t>Divestment of subsidaries, net of cash</t>
  </si>
  <si>
    <t>Change in current investment</t>
  </si>
  <si>
    <t>Acquisition of financial assets</t>
  </si>
  <si>
    <t>Proceeds from sales of financial assets</t>
  </si>
  <si>
    <t>Cash flow from investing activities</t>
  </si>
  <si>
    <t>Financing activities</t>
  </si>
  <si>
    <t>New share issue</t>
  </si>
  <si>
    <t>Issuance costs</t>
  </si>
  <si>
    <t>Repurchase of own shares</t>
  </si>
  <si>
    <t>Proceeds from borrowings</t>
  </si>
  <si>
    <t>Paid dividend to owner with non-controlling interests</t>
  </si>
  <si>
    <t>Received dividend</t>
  </si>
  <si>
    <t>Payment received from and given to discontinued operations</t>
  </si>
  <si>
    <t>Repayment of loans</t>
  </si>
  <si>
    <t>Payment och lease liabilities</t>
  </si>
  <si>
    <t>Cash flow from financing activities</t>
  </si>
  <si>
    <t>Cash flow for the period continuing operations</t>
  </si>
  <si>
    <t>Cash flow for the period discontinued operations</t>
  </si>
  <si>
    <t>Total cashflow</t>
  </si>
  <si>
    <t>Cash and cash equivalents at the beginning of period</t>
  </si>
  <si>
    <t>Exchange-rate differences in cash and cash equivalents</t>
  </si>
  <si>
    <t>Cash and cash eqvivalents in discontinued operations</t>
  </si>
  <si>
    <t>Cash and cash equivalents at the end of period</t>
  </si>
  <si>
    <t>CASH FLOW AND FINANCIAL POSITION</t>
  </si>
  <si>
    <t>EBITDA, adjusted 1)</t>
  </si>
  <si>
    <t>Cash taxes paid</t>
  </si>
  <si>
    <t>Other cash flow items</t>
  </si>
  <si>
    <t>Operating Cash Flow</t>
  </si>
  <si>
    <t>Net investment in intangible assets</t>
  </si>
  <si>
    <t>Net investment in tangible assets</t>
  </si>
  <si>
    <t>Net investment in financial assets</t>
  </si>
  <si>
    <t>Net investment</t>
  </si>
  <si>
    <t>Free Cash Flow before working capital</t>
  </si>
  <si>
    <t>Change in working capital</t>
  </si>
  <si>
    <t>Free Cash Flow after working capital</t>
  </si>
  <si>
    <t>Net cash flow from acquired/divested companies/Investment in other companies</t>
  </si>
  <si>
    <t>Cash effect IAC costs</t>
  </si>
  <si>
    <t>Cash flow for the period</t>
  </si>
  <si>
    <t>Adjustment of short term investment</t>
  </si>
  <si>
    <t>Investment in other companies</t>
  </si>
  <si>
    <t>Net cash flow from acquired/divested companies</t>
  </si>
  <si>
    <t>Payment personnel cost related to acquisitions</t>
  </si>
  <si>
    <t>SEGMENT INFORMATION</t>
  </si>
  <si>
    <t>Oct - Dec</t>
  </si>
  <si>
    <t>Jul-Sep *</t>
  </si>
  <si>
    <t>Okt-Dec *</t>
  </si>
  <si>
    <t>Apr-Jun**</t>
  </si>
  <si>
    <t>Oct - Dec **</t>
  </si>
  <si>
    <t>Net sales per Segment</t>
  </si>
  <si>
    <t>PC/Console</t>
  </si>
  <si>
    <t>Mobile</t>
  </si>
  <si>
    <t>Tabletop</t>
  </si>
  <si>
    <t>Entertainment &amp; Services</t>
  </si>
  <si>
    <t>Net sales total</t>
  </si>
  <si>
    <t>Adjusted EBIT per Segment</t>
  </si>
  <si>
    <t>PC &amp; Console</t>
  </si>
  <si>
    <t>Governance</t>
  </si>
  <si>
    <t>Adjusted EBIT total</t>
  </si>
  <si>
    <t>Adjusted EBITDA per Segment</t>
  </si>
  <si>
    <t>Adjusted EBITDA total</t>
  </si>
  <si>
    <t xml:space="preserve">Oct - dec </t>
  </si>
  <si>
    <t>Capex* per Segment</t>
  </si>
  <si>
    <t>Capex total</t>
  </si>
  <si>
    <t>EBITDAC per Segment</t>
  </si>
  <si>
    <t>EBITDAC total</t>
  </si>
  <si>
    <t>Organic growth per Segment</t>
  </si>
  <si>
    <t>Organic growth Embracer Group</t>
  </si>
  <si>
    <t>Proforma growth per Segment</t>
  </si>
  <si>
    <t>Proforma growth Embracer Group</t>
  </si>
  <si>
    <t>PC /CONSOLE GAMES</t>
  </si>
  <si>
    <t>Net sales split - Type of product</t>
  </si>
  <si>
    <t>Digital Sales, SEK m</t>
  </si>
  <si>
    <t>Physical Sales, SEK m</t>
  </si>
  <si>
    <t>Other, SEK m</t>
  </si>
  <si>
    <t>Total</t>
  </si>
  <si>
    <t>Product categories</t>
  </si>
  <si>
    <t>New releases sales by each quarter, SEK m</t>
  </si>
  <si>
    <t>Backcatalogue, SEK m</t>
  </si>
  <si>
    <t>IP-rights</t>
  </si>
  <si>
    <t>Owned titles, SEK m</t>
  </si>
  <si>
    <t>Publishing titles, SEK m</t>
  </si>
  <si>
    <t>MOBILE GAMES</t>
  </si>
  <si>
    <t>Mobile KPI</t>
  </si>
  <si>
    <t>Total Installs, millions</t>
  </si>
  <si>
    <t>N/A</t>
  </si>
  <si>
    <t>Total DAU, millions</t>
  </si>
  <si>
    <t>Total MAU, Millions</t>
  </si>
  <si>
    <t>User Acquisition cost, SEK m</t>
  </si>
  <si>
    <t>User Acquisition cost</t>
  </si>
  <si>
    <t>UAC % of Net Sales Mobile</t>
  </si>
  <si>
    <t>TABLETOP GAMES</t>
  </si>
  <si>
    <t>ENTERTAINMENT &amp; SERVICES</t>
  </si>
  <si>
    <t>Apr-Jun ***</t>
  </si>
  <si>
    <t>***Correction from last quarter, reclassification between Digital and Physical sales</t>
  </si>
  <si>
    <t>2020 1)</t>
  </si>
  <si>
    <t>. * As of Q3 2024, Asmodee Group (segment Tabletop Games) is reported as discontinued operations, following the decision by the EGM to distribute the shares in Asmodee Group. The figures have been restated from period April-June 2023 for comparison. **As of Q3 2025, Coffeestain Group is reported as discontinued operations, following the decision by the EGM to distribute the shares in Coffeestain Group. The figures have been restated from period April-June 2024 for comparison.</t>
  </si>
  <si>
    <t>QUARTERLY INFORMATION BY CALENDAR YEAR</t>
  </si>
  <si>
    <t>Full year</t>
  </si>
  <si>
    <t>Jan- Mar</t>
  </si>
  <si>
    <t>Net sales, SEK m</t>
  </si>
  <si>
    <t>Sales growth, Group, YoY %</t>
  </si>
  <si>
    <t>EBIT, SEK m </t>
  </si>
  <si>
    <t>EBIT, margin, %</t>
  </si>
  <si>
    <t>Adjusted EBIT, SEK m </t>
  </si>
  <si>
    <t>Adjusted  EBIT, margin, % </t>
  </si>
  <si>
    <t>Adjusted EBITDA, SEK m</t>
  </si>
  <si>
    <t>Adjusted EBITDA, margin, %</t>
  </si>
  <si>
    <t>Basic shares weighted average, million, 2)</t>
  </si>
  <si>
    <t>Diluted shares weighted average, 2)</t>
  </si>
  <si>
    <t>Average number of shares, million 2)</t>
  </si>
  <si>
    <t>Average number of shares after full dilution, million, 2)</t>
  </si>
  <si>
    <t>Basic earnings per share, SEK</t>
  </si>
  <si>
    <t>0.20</t>
  </si>
  <si>
    <t>0.31</t>
  </si>
  <si>
    <t>0.58</t>
  </si>
  <si>
    <t>0.43</t>
  </si>
  <si>
    <t>Diluted earnings per share, SEK</t>
  </si>
  <si>
    <t>Adjusted Earnings per share, SEK 1)</t>
  </si>
  <si>
    <t>0.23</t>
  </si>
  <si>
    <t>0.34</t>
  </si>
  <si>
    <t>0.75</t>
  </si>
  <si>
    <t>1.41</t>
  </si>
  <si>
    <t>Cash flow from operating activities, SEK m</t>
  </si>
  <si>
    <t>Organic growth, CCY, YoY, %</t>
  </si>
  <si>
    <t>Gross Margin, %</t>
  </si>
  <si>
    <t>Specific items related to historical acquisitions</t>
  </si>
  <si>
    <t>Transaction costs, SEK m</t>
  </si>
  <si>
    <t>Personnel cost related to acquistions</t>
  </si>
  <si>
    <t>Remeasurement of participation in associated companies, SEK m</t>
  </si>
  <si>
    <t>Remeasurement of contingent consideration , SEK m</t>
  </si>
  <si>
    <t>Investments</t>
  </si>
  <si>
    <t>External game development and advances, SEK m</t>
  </si>
  <si>
    <t>Internal capitalized development, SEK m</t>
  </si>
  <si>
    <t>Sub-total - Investment in Game dev</t>
  </si>
  <si>
    <t>Other intangible assets/IP-rights, SEK m</t>
  </si>
  <si>
    <t>Tangible assets, SEK m</t>
  </si>
  <si>
    <t>Completed games</t>
  </si>
  <si>
    <t>Completed games, PC/Console, SEK m</t>
  </si>
  <si>
    <t>Other KPIs</t>
  </si>
  <si>
    <t>Game development projects, PC/Console</t>
  </si>
  <si>
    <t>Announced Game Dev projects</t>
  </si>
  <si>
    <t>Unannounced Game Dev projects</t>
  </si>
  <si>
    <t>Headcount</t>
  </si>
  <si>
    <t>Total internal game developers</t>
  </si>
  <si>
    <t>Total external game developers </t>
  </si>
  <si>
    <t>Total internal employees, non-development</t>
  </si>
  <si>
    <t>Number of studios</t>
  </si>
  <si>
    <t>Total number External Studios</t>
  </si>
  <si>
    <t>Total number Internal Studios</t>
  </si>
  <si>
    <t>1) Periods prior to April-June 2020/2021 are presented according to previous accounting standards and are not recalculated according to IFRS</t>
  </si>
  <si>
    <t>2) Number of shares for previous periods have been adjusted and recalculated with respect to the 3:1 split carried out on October 8, 2019, and the 2:1 split carried out on September 30, 2021.</t>
  </si>
  <si>
    <t>Ongoing game developement project</t>
  </si>
  <si>
    <t>Other intangible assets</t>
  </si>
  <si>
    <t>Acquisition related intangible assets</t>
  </si>
  <si>
    <t>Operational depreciation and amortization expenses</t>
  </si>
  <si>
    <t>Tangible assets</t>
  </si>
  <si>
    <t>Sub-total</t>
  </si>
  <si>
    <t xml:space="preserve">Items affecting comparability </t>
  </si>
  <si>
    <t>Acquistion related amortizations</t>
  </si>
  <si>
    <t>Proforma information</t>
  </si>
  <si>
    <t>Includes effects from closed divestments and acquistions in the periods</t>
  </si>
  <si>
    <t>FY</t>
  </si>
  <si>
    <t xml:space="preserve">Embracer Group </t>
  </si>
  <si>
    <t>Net Sales</t>
  </si>
  <si>
    <t>Capex</t>
  </si>
  <si>
    <t>EBITDAC</t>
  </si>
  <si>
    <t>PC Console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</si>
</sst>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0]&quot;–&quot;;#,##0"/>
    <numFmt numFmtId="165" formatCode="#,##0.0"/>
    <numFmt numFmtId="166" formatCode="_(&quot;€&quot;* #,##0_);_(&quot;€&quot;* \(#,##0\);_(&quot;€&quot;* &quot;-&quot;_);_(@_)"/>
    <numFmt numFmtId="167" formatCode="_(&quot;€&quot;* #,##0.00_);_(&quot;€&quot;* \(#,##0.00\);_(&quot;€&quot;* &quot;-&quot;??_);_(@_)"/>
    <numFmt numFmtId="168" formatCode="[=0]&quot;–&quot;;#,##0.00"/>
    <numFmt numFmtId="169" formatCode="[=0]&quot;–&quot;;#,##0.0"/>
  </numFmts>
  <fonts count="32">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b/>
      <sz val="9"/>
      <name val="Calibri"/>
      <family val="2"/>
      <scheme val="minor"/>
    </font>
    <font>
      <i/>
      <sz val="9"/>
      <color rgb="FFFF0000"/>
      <name val="Calibri"/>
      <family val="2"/>
      <scheme val="minor"/>
    </font>
    <font>
      <sz val="9"/>
      <color rgb="FFFF0000"/>
      <name val="Calibri"/>
      <family val="2"/>
      <scheme val="minor"/>
    </font>
    <font>
      <sz val="9"/>
      <color rgb="FF000000"/>
      <name val="Calibri"/>
      <family val="2"/>
      <scheme val="minor"/>
    </font>
    <font>
      <sz val="12"/>
      <color theme="1"/>
      <name val="Calibri"/>
      <family val="2"/>
      <scheme val="minor"/>
    </font>
    <font>
      <b/>
      <sz val="9"/>
      <color theme="1"/>
      <name val="Calibri"/>
      <family val="2"/>
    </font>
    <font>
      <sz val="9"/>
      <color theme="1"/>
      <name val="Calibri"/>
      <family val="2"/>
    </font>
    <font>
      <sz val="9"/>
      <color theme="4" tint="-0.249977111117893"/>
      <name val="Calibri"/>
      <family val="2"/>
      <scheme val="minor"/>
    </font>
    <font>
      <i/>
      <sz val="9"/>
      <color rgb="FF000000"/>
      <name val="Calibri"/>
      <family val="2"/>
    </font>
    <font>
      <sz val="9"/>
      <color rgb="FF000000"/>
      <name val="Calibri"/>
      <family val="2"/>
    </font>
    <font>
      <b/>
      <sz val="11"/>
      <color theme="1"/>
      <name val="Calibri"/>
      <family val="2"/>
      <scheme val="minor"/>
    </font>
    <font>
      <i/>
      <sz val="11"/>
      <color rgb="FFFF0000"/>
      <name val="Calibri"/>
      <family val="2"/>
      <scheme val="minor"/>
    </font>
    <font>
      <sz val="9"/>
      <name val="Calibri"/>
      <family val="2"/>
    </font>
    <font>
      <b/>
      <sz val="9"/>
      <name val="Calibri"/>
      <family val="2"/>
    </font>
    <font>
      <b/>
      <sz val="9"/>
      <color rgb="FF000000"/>
      <name val="Calibri"/>
      <family val="2"/>
    </font>
    <font>
      <sz val="11"/>
      <color theme="0"/>
      <name val="Calibri"/>
      <family val="2"/>
      <scheme val="minor"/>
    </font>
    <font>
      <b/>
      <sz val="9"/>
      <color theme="0"/>
      <name val="Calibri"/>
      <family val="2"/>
      <scheme val="minor"/>
    </font>
    <font>
      <sz val="9"/>
      <color theme="0"/>
      <name val="Calibri"/>
      <family val="2"/>
      <scheme val="minor"/>
    </font>
    <font>
      <sz val="8"/>
      <name val="Calibri"/>
      <family val="2"/>
      <scheme val="minor"/>
    </font>
    <font>
      <b/>
      <sz val="11"/>
      <color theme="0"/>
      <name val="Calibri"/>
      <family val="2"/>
      <scheme val="minor"/>
    </font>
    <font>
      <sz val="11"/>
      <color rgb="FF9C6500"/>
      <name val="Calibri"/>
      <family val="2"/>
      <scheme val="minor"/>
    </font>
    <font>
      <b/>
      <sz val="9"/>
      <color rgb="FFFF0000"/>
      <name val="Calibri"/>
      <family val="2"/>
      <scheme val="minor"/>
    </font>
    <font>
      <sz val="11"/>
      <color rgb="FFFF0000"/>
      <name val="Calibri"/>
      <family val="2"/>
      <scheme val="minor"/>
    </font>
    <font>
      <b/>
      <sz val="9"/>
      <color rgb="FF000000"/>
      <name val="Calibri"/>
      <family val="2"/>
      <scheme val="minor"/>
    </font>
    <font>
      <b/>
      <sz val="9"/>
      <color rgb="FFFFFFFF"/>
      <name val="Calibri"/>
      <family val="2"/>
    </font>
    <font>
      <sz val="11"/>
      <color rgb="FF000000"/>
      <name val="Calibri"/>
      <family val="2"/>
      <scheme val="minor"/>
    </font>
    <font>
      <sz val="10"/>
      <color rgb="FF000000"/>
      <name val="Arial"/>
      <family val="2"/>
    </font>
  </fonts>
  <fills count="18">
    <fill>
      <patternFill patternType="none"/>
    </fill>
    <fill>
      <patternFill patternType="gray125"/>
    </fill>
    <fill>
      <patternFill patternType="solid">
        <fgColor theme="2"/>
        <bgColor indexed="64"/>
      </patternFill>
    </fill>
    <fill>
      <patternFill patternType="solid">
        <fgColor rgb="FFD9D9D9"/>
        <bgColor rgb="FF000000"/>
      </patternFill>
    </fill>
    <fill>
      <patternFill patternType="solid">
        <fgColor theme="0" tint="-0.14999847407452621"/>
        <bgColor indexed="64"/>
      </patternFill>
    </fill>
    <fill>
      <patternFill patternType="solid">
        <fgColor rgb="FFD9D9D9"/>
        <bgColor indexed="64"/>
      </patternFill>
    </fill>
    <fill>
      <patternFill patternType="solid">
        <fgColor theme="4"/>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65"/>
        <bgColor indexed="64"/>
      </patternFill>
    </fill>
    <fill>
      <patternFill patternType="solid">
        <fgColor rgb="FFE3CADB"/>
        <bgColor rgb="FFE3CADB"/>
      </patternFill>
    </fill>
    <fill>
      <patternFill patternType="solid">
        <fgColor theme="0"/>
        <bgColor indexed="64"/>
      </patternFill>
    </fill>
    <fill>
      <patternFill patternType="solid">
        <fgColor rgb="FF4B283F"/>
        <bgColor rgb="FF000000"/>
      </patternFill>
    </fill>
  </fills>
  <borders count="2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auto="1"/>
      </left>
      <right/>
      <top/>
      <bottom style="thin">
        <color indexed="64"/>
      </bottom>
      <diagonal/>
    </border>
    <border>
      <left/>
      <right/>
      <top/>
      <bottom style="thin">
        <color rgb="FF000000"/>
      </bottom>
      <diagonal/>
    </border>
    <border>
      <left/>
      <right/>
      <top style="thin">
        <color indexed="64"/>
      </top>
      <bottom style="thin">
        <color rgb="FF000000"/>
      </bottom>
      <diagonal/>
    </border>
    <border>
      <left/>
      <right style="thin">
        <color indexed="64"/>
      </right>
      <top/>
      <bottom style="thin">
        <color rgb="FF000000"/>
      </bottom>
      <diagonal/>
    </border>
    <border>
      <left/>
      <right style="thick">
        <color auto="1"/>
      </right>
      <top/>
      <bottom/>
      <diagonal/>
    </border>
    <border>
      <left/>
      <right style="medium">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9" tint="-0.249977111117893"/>
      </left>
      <right/>
      <top/>
      <bottom/>
      <diagonal/>
    </border>
    <border>
      <left style="thin">
        <color theme="9" tint="-0.249977111117893"/>
      </left>
      <right/>
      <top style="thin">
        <color indexed="64"/>
      </top>
      <bottom/>
      <diagonal/>
    </border>
    <border>
      <left style="thin">
        <color theme="9" tint="-0.249977111117893"/>
      </left>
      <right/>
      <top/>
      <bottom style="thin">
        <color indexed="64"/>
      </bottom>
      <diagonal/>
    </border>
    <border>
      <left style="thin">
        <color indexed="64"/>
      </left>
      <right/>
      <top/>
      <bottom style="thin">
        <color rgb="FF000000"/>
      </bottom>
      <diagonal/>
    </border>
  </borders>
  <cellStyleXfs count="113">
    <xf numFmtId="0" fontId="0" fillId="0" borderId="0"/>
    <xf numFmtId="9"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15" fillId="0" borderId="0">
      <alignment horizontal="right" vertical="center" wrapText="1"/>
    </xf>
    <xf numFmtId="3" fontId="1" fillId="0" borderId="0">
      <alignment horizontal="right"/>
    </xf>
    <xf numFmtId="0" fontId="1" fillId="0" borderId="13" applyBorder="0">
      <alignment horizontal="right" wrapText="1"/>
    </xf>
    <xf numFmtId="0" fontId="1" fillId="0" borderId="13" applyNumberFormat="0" applyFont="0" applyFill="0" applyAlignment="0" applyProtection="0"/>
    <xf numFmtId="41"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9" fontId="15" fillId="0" borderId="13" applyBorder="0">
      <alignment horizontal="center" wrapText="1"/>
    </xf>
    <xf numFmtId="49" fontId="15" fillId="14" borderId="14">
      <alignment horizontal="justify" vertical="center" wrapText="1"/>
    </xf>
    <xf numFmtId="0" fontId="15" fillId="0" borderId="0">
      <alignment horizontal="right" vertical="center" wrapText="1"/>
    </xf>
    <xf numFmtId="3" fontId="1" fillId="14" borderId="15">
      <alignment horizontal="right" vertical="center" wrapText="1"/>
    </xf>
    <xf numFmtId="0" fontId="25" fillId="7" borderId="0" applyNumberFormat="0" applyBorder="0" applyAlignment="0" applyProtection="0"/>
    <xf numFmtId="4" fontId="1" fillId="0" borderId="13" applyBorder="0"/>
    <xf numFmtId="3" fontId="1" fillId="0" borderId="13" applyBorder="0"/>
    <xf numFmtId="4" fontId="15" fillId="0" borderId="13" applyBorder="0"/>
    <xf numFmtId="4" fontId="24" fillId="0" borderId="0">
      <alignment horizontal="right" vertical="center" wrapText="1"/>
    </xf>
    <xf numFmtId="3" fontId="15" fillId="0" borderId="13" applyBorder="0"/>
    <xf numFmtId="0" fontId="15" fillId="15" borderId="0" applyNumberFormat="0" applyFont="0" applyBorder="0" applyAlignment="0">
      <alignment horizontal="right" vertical="center" wrapText="1"/>
    </xf>
    <xf numFmtId="0" fontId="15" fillId="0" borderId="13" applyNumberFormat="0" applyFill="0" applyBorder="0" applyAlignment="0" applyProtection="0"/>
    <xf numFmtId="3" fontId="1" fillId="0" borderId="0" applyFont="0" applyFill="0" applyBorder="0" applyProtection="0">
      <alignment horizontal="right"/>
    </xf>
    <xf numFmtId="0" fontId="24" fillId="0" borderId="0" applyBorder="0">
      <alignment horizontal="right" vertical="center" wrapText="1"/>
    </xf>
    <xf numFmtId="49" fontId="15" fillId="0" borderId="0" applyNumberFormat="0">
      <alignment horizontal="right" vertical="center"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applyBorder="0">
      <alignment wrapText="1"/>
    </xf>
  </cellStyleXfs>
  <cellXfs count="302">
    <xf numFmtId="0" fontId="0" fillId="0" borderId="0" xfId="0"/>
    <xf numFmtId="0" fontId="2" fillId="0" borderId="0" xfId="0" applyFont="1"/>
    <xf numFmtId="0" fontId="3" fillId="0" borderId="0" xfId="0" applyFont="1"/>
    <xf numFmtId="0" fontId="4" fillId="0" borderId="0" xfId="0" applyFont="1"/>
    <xf numFmtId="0" fontId="3" fillId="0" borderId="2" xfId="0" applyFont="1" applyBorder="1"/>
    <xf numFmtId="0" fontId="5" fillId="0" borderId="2" xfId="0" applyFont="1" applyBorder="1" applyAlignment="1">
      <alignment vertical="center"/>
    </xf>
    <xf numFmtId="0" fontId="5" fillId="0" borderId="0" xfId="0" applyFont="1" applyAlignment="1">
      <alignment vertical="center"/>
    </xf>
    <xf numFmtId="0" fontId="2" fillId="0" borderId="1" xfId="0" applyFont="1" applyBorder="1" applyAlignment="1">
      <alignment horizontal="left"/>
    </xf>
    <xf numFmtId="0" fontId="5" fillId="0" borderId="0" xfId="0" applyFont="1" applyAlignment="1">
      <alignment vertical="top"/>
    </xf>
    <xf numFmtId="0" fontId="3" fillId="0" borderId="1" xfId="0" applyFont="1" applyBorder="1"/>
    <xf numFmtId="0" fontId="5" fillId="0" borderId="0" xfId="0" applyFont="1"/>
    <xf numFmtId="0" fontId="5" fillId="0" borderId="1" xfId="0" applyFont="1" applyBorder="1"/>
    <xf numFmtId="0" fontId="5" fillId="0" borderId="2" xfId="0" applyFont="1" applyBorder="1"/>
    <xf numFmtId="0" fontId="4" fillId="0" borderId="2" xfId="0" applyFont="1" applyBorder="1"/>
    <xf numFmtId="0" fontId="5" fillId="0" borderId="3" xfId="0" applyFont="1" applyBorder="1"/>
    <xf numFmtId="0" fontId="2" fillId="0" borderId="2" xfId="0" applyFont="1" applyBorder="1"/>
    <xf numFmtId="0" fontId="5" fillId="2" borderId="0" xfId="0" applyFont="1" applyFill="1"/>
    <xf numFmtId="0" fontId="2"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xf>
    <xf numFmtId="164" fontId="4" fillId="0" borderId="0" xfId="0" applyNumberFormat="1" applyFont="1" applyAlignment="1">
      <alignment horizontal="center"/>
    </xf>
    <xf numFmtId="164" fontId="5" fillId="0" borderId="2" xfId="0" applyNumberFormat="1" applyFont="1" applyBorder="1" applyAlignment="1">
      <alignment horizontal="center"/>
    </xf>
    <xf numFmtId="164" fontId="5" fillId="0" borderId="0" xfId="0" applyNumberFormat="1" applyFont="1" applyAlignment="1">
      <alignment horizontal="center"/>
    </xf>
    <xf numFmtId="3" fontId="2" fillId="0" borderId="0" xfId="0" applyNumberFormat="1" applyFont="1" applyAlignment="1">
      <alignment horizontal="center"/>
    </xf>
    <xf numFmtId="3" fontId="3" fillId="0" borderId="0" xfId="0" applyNumberFormat="1" applyFont="1" applyAlignment="1">
      <alignment horizontal="center"/>
    </xf>
    <xf numFmtId="3" fontId="5" fillId="0" borderId="0" xfId="0" applyNumberFormat="1" applyFont="1" applyAlignment="1">
      <alignment horizontal="center"/>
    </xf>
    <xf numFmtId="3" fontId="8" fillId="0" borderId="0" xfId="0" applyNumberFormat="1" applyFont="1" applyAlignment="1">
      <alignment horizontal="center"/>
    </xf>
    <xf numFmtId="164" fontId="5" fillId="2" borderId="0" xfId="0" applyNumberFormat="1" applyFont="1" applyFill="1" applyAlignment="1">
      <alignment horizontal="center"/>
    </xf>
    <xf numFmtId="164" fontId="4" fillId="0" borderId="2" xfId="0" applyNumberFormat="1" applyFont="1" applyBorder="1" applyAlignment="1">
      <alignment horizontal="center"/>
    </xf>
    <xf numFmtId="164" fontId="5" fillId="0" borderId="3" xfId="0" applyNumberFormat="1" applyFont="1" applyBorder="1" applyAlignment="1">
      <alignment horizontal="center"/>
    </xf>
    <xf numFmtId="0" fontId="2" fillId="0" borderId="1" xfId="0" applyFont="1" applyBorder="1" applyAlignment="1">
      <alignment horizontal="center"/>
    </xf>
    <xf numFmtId="3" fontId="3" fillId="0" borderId="2" xfId="0" applyNumberFormat="1" applyFont="1" applyBorder="1" applyAlignment="1">
      <alignment horizontal="center"/>
    </xf>
    <xf numFmtId="3" fontId="2" fillId="0" borderId="1" xfId="0" applyNumberFormat="1" applyFont="1" applyBorder="1" applyAlignment="1">
      <alignment horizontal="center"/>
    </xf>
    <xf numFmtId="3" fontId="6" fillId="0" borderId="0" xfId="0" applyNumberFormat="1" applyFont="1" applyAlignment="1">
      <alignment horizontal="center"/>
    </xf>
    <xf numFmtId="3" fontId="7" fillId="0" borderId="0" xfId="0" applyNumberFormat="1" applyFont="1" applyAlignment="1">
      <alignment horizontal="center"/>
    </xf>
    <xf numFmtId="3" fontId="4" fillId="0" borderId="0" xfId="0" applyNumberFormat="1" applyFont="1" applyAlignment="1">
      <alignment horizontal="center"/>
    </xf>
    <xf numFmtId="3" fontId="5" fillId="0" borderId="1" xfId="0" applyNumberFormat="1" applyFont="1" applyBorder="1" applyAlignment="1">
      <alignment horizontal="center"/>
    </xf>
    <xf numFmtId="2" fontId="5" fillId="0" borderId="0" xfId="0" applyNumberFormat="1" applyFont="1" applyAlignment="1">
      <alignment horizontal="center"/>
    </xf>
    <xf numFmtId="0" fontId="4" fillId="0" borderId="0" xfId="0" applyFont="1" applyAlignment="1">
      <alignment horizontal="center"/>
    </xf>
    <xf numFmtId="1" fontId="2" fillId="0" borderId="0" xfId="0" applyNumberFormat="1" applyFont="1" applyAlignment="1">
      <alignment horizontal="center"/>
    </xf>
    <xf numFmtId="0" fontId="0" fillId="0" borderId="0" xfId="0" applyAlignment="1">
      <alignment horizontal="center"/>
    </xf>
    <xf numFmtId="0" fontId="4" fillId="0" borderId="0" xfId="2" applyFont="1" applyAlignment="1">
      <alignment horizontal="left"/>
    </xf>
    <xf numFmtId="0" fontId="3" fillId="0" borderId="6" xfId="0" applyFont="1" applyBorder="1" applyAlignment="1">
      <alignment horizontal="center"/>
    </xf>
    <xf numFmtId="0" fontId="3" fillId="0" borderId="8" xfId="0" applyFont="1" applyBorder="1" applyAlignment="1">
      <alignment horizontal="center"/>
    </xf>
    <xf numFmtId="3" fontId="4" fillId="0" borderId="0" xfId="2" applyNumberFormat="1" applyFont="1" applyAlignment="1">
      <alignment horizontal="center"/>
    </xf>
    <xf numFmtId="3" fontId="4" fillId="0" borderId="6" xfId="2" applyNumberFormat="1" applyFont="1" applyBorder="1" applyAlignment="1">
      <alignment horizontal="center"/>
    </xf>
    <xf numFmtId="0" fontId="4" fillId="0" borderId="0" xfId="2" applyFont="1" applyAlignment="1">
      <alignment horizontal="center"/>
    </xf>
    <xf numFmtId="0" fontId="5" fillId="0" borderId="0" xfId="2" applyFont="1" applyAlignment="1">
      <alignment horizontal="left"/>
    </xf>
    <xf numFmtId="3" fontId="4" fillId="0" borderId="4" xfId="2" applyNumberFormat="1" applyFont="1" applyBorder="1" applyAlignment="1">
      <alignment horizontal="center"/>
    </xf>
    <xf numFmtId="0" fontId="5" fillId="0" borderId="2" xfId="2" applyFont="1" applyBorder="1" applyAlignment="1">
      <alignment horizontal="left"/>
    </xf>
    <xf numFmtId="3" fontId="5" fillId="0" borderId="7" xfId="2" applyNumberFormat="1" applyFont="1" applyBorder="1" applyAlignment="1">
      <alignment horizontal="center"/>
    </xf>
    <xf numFmtId="3" fontId="5" fillId="0" borderId="2" xfId="2" applyNumberFormat="1" applyFont="1" applyBorder="1" applyAlignment="1">
      <alignment horizontal="center"/>
    </xf>
    <xf numFmtId="3" fontId="5" fillId="0" borderId="5" xfId="2" applyNumberFormat="1" applyFont="1" applyBorder="1" applyAlignment="1">
      <alignment horizontal="center"/>
    </xf>
    <xf numFmtId="0" fontId="5" fillId="0" borderId="1" xfId="2" applyFont="1" applyBorder="1" applyAlignment="1">
      <alignment horizontal="left"/>
    </xf>
    <xf numFmtId="9" fontId="2" fillId="0" borderId="0" xfId="0" applyNumberFormat="1" applyFont="1" applyAlignment="1">
      <alignment horizontal="center"/>
    </xf>
    <xf numFmtId="9" fontId="2" fillId="0" borderId="6" xfId="0" applyNumberFormat="1" applyFont="1" applyBorder="1" applyAlignment="1">
      <alignment horizontal="center"/>
    </xf>
    <xf numFmtId="9" fontId="5" fillId="0" borderId="2" xfId="1" applyFont="1" applyBorder="1" applyAlignment="1">
      <alignment horizontal="center"/>
    </xf>
    <xf numFmtId="9" fontId="5" fillId="0" borderId="5" xfId="1" applyFont="1" applyBorder="1" applyAlignment="1">
      <alignment horizontal="center"/>
    </xf>
    <xf numFmtId="3" fontId="5" fillId="0" borderId="0" xfId="2" applyNumberFormat="1" applyFont="1" applyAlignment="1">
      <alignment horizontal="center"/>
    </xf>
    <xf numFmtId="3" fontId="5" fillId="0" borderId="4" xfId="2" applyNumberFormat="1" applyFont="1" applyBorder="1" applyAlignment="1">
      <alignment horizontal="center"/>
    </xf>
    <xf numFmtId="3" fontId="5" fillId="0" borderId="6" xfId="2" applyNumberFormat="1" applyFont="1" applyBorder="1" applyAlignment="1">
      <alignment horizontal="center"/>
    </xf>
    <xf numFmtId="0" fontId="4" fillId="0" borderId="0" xfId="2" applyFont="1" applyAlignment="1">
      <alignment horizontal="left" wrapText="1"/>
    </xf>
    <xf numFmtId="9" fontId="2" fillId="0" borderId="0" xfId="1" applyFont="1" applyAlignment="1">
      <alignment horizontal="center"/>
    </xf>
    <xf numFmtId="0" fontId="4" fillId="0" borderId="2" xfId="2" applyFont="1" applyBorder="1" applyAlignment="1">
      <alignment horizontal="left"/>
    </xf>
    <xf numFmtId="3" fontId="4" fillId="0" borderId="2" xfId="2" applyNumberFormat="1" applyFont="1" applyBorder="1" applyAlignment="1">
      <alignment horizontal="center"/>
    </xf>
    <xf numFmtId="3" fontId="4" fillId="0" borderId="5" xfId="2" applyNumberFormat="1" applyFont="1" applyBorder="1" applyAlignment="1">
      <alignment horizontal="center"/>
    </xf>
    <xf numFmtId="0" fontId="4" fillId="0" borderId="1" xfId="2" applyFont="1" applyBorder="1" applyAlignment="1">
      <alignment horizontal="left"/>
    </xf>
    <xf numFmtId="3" fontId="4" fillId="0" borderId="1" xfId="2" applyNumberFormat="1" applyFont="1" applyBorder="1" applyAlignment="1">
      <alignment horizontal="center"/>
    </xf>
    <xf numFmtId="0" fontId="3" fillId="0" borderId="4" xfId="0" applyFont="1" applyBorder="1" applyAlignment="1">
      <alignment horizontal="center"/>
    </xf>
    <xf numFmtId="3" fontId="4" fillId="0" borderId="7" xfId="2" applyNumberFormat="1" applyFont="1" applyBorder="1" applyAlignment="1">
      <alignment horizontal="center"/>
    </xf>
    <xf numFmtId="3" fontId="4" fillId="0" borderId="8" xfId="2" applyNumberFormat="1" applyFont="1" applyBorder="1" applyAlignment="1">
      <alignment horizontal="center"/>
    </xf>
    <xf numFmtId="3" fontId="4" fillId="0" borderId="9" xfId="2" applyNumberFormat="1" applyFont="1" applyBorder="1" applyAlignment="1">
      <alignment horizontal="center"/>
    </xf>
    <xf numFmtId="0" fontId="2" fillId="0" borderId="7" xfId="0" applyFont="1" applyBorder="1" applyAlignment="1">
      <alignment horizontal="center"/>
    </xf>
    <xf numFmtId="0" fontId="10" fillId="0" borderId="0" xfId="0" applyFont="1"/>
    <xf numFmtId="0" fontId="11" fillId="0" borderId="0" xfId="0" applyFont="1"/>
    <xf numFmtId="0" fontId="2" fillId="0" borderId="4" xfId="0" applyFont="1" applyBorder="1" applyAlignment="1">
      <alignment horizontal="center"/>
    </xf>
    <xf numFmtId="9" fontId="0" fillId="0" borderId="0" xfId="1" applyFont="1"/>
    <xf numFmtId="3" fontId="0" fillId="0" borderId="0" xfId="0" applyNumberFormat="1"/>
    <xf numFmtId="0" fontId="3" fillId="0" borderId="0" xfId="0" applyFont="1" applyAlignment="1">
      <alignment horizontal="right"/>
    </xf>
    <xf numFmtId="3" fontId="2" fillId="0" borderId="0" xfId="0" applyNumberFormat="1" applyFont="1" applyAlignment="1">
      <alignment horizontal="right"/>
    </xf>
    <xf numFmtId="3" fontId="3" fillId="0" borderId="2" xfId="0" applyNumberFormat="1" applyFont="1" applyBorder="1" applyAlignment="1">
      <alignment horizontal="right"/>
    </xf>
    <xf numFmtId="3" fontId="3" fillId="0" borderId="0" xfId="0" applyNumberFormat="1" applyFont="1" applyAlignment="1">
      <alignment horizontal="right"/>
    </xf>
    <xf numFmtId="3" fontId="2" fillId="0" borderId="1" xfId="0" applyNumberFormat="1" applyFont="1" applyBorder="1" applyAlignment="1">
      <alignment horizontal="right"/>
    </xf>
    <xf numFmtId="0" fontId="13" fillId="3" borderId="0" xfId="0" applyFont="1" applyFill="1"/>
    <xf numFmtId="3" fontId="2" fillId="4" borderId="0" xfId="0" applyNumberFormat="1" applyFont="1" applyFill="1" applyAlignment="1">
      <alignment horizontal="right"/>
    </xf>
    <xf numFmtId="1" fontId="2" fillId="4" borderId="0" xfId="0" applyNumberFormat="1" applyFont="1" applyFill="1"/>
    <xf numFmtId="0" fontId="2" fillId="4" borderId="0" xfId="0" applyFont="1" applyFill="1"/>
    <xf numFmtId="3" fontId="4" fillId="4" borderId="0" xfId="0" applyNumberFormat="1" applyFont="1" applyFill="1" applyAlignment="1">
      <alignment horizontal="right"/>
    </xf>
    <xf numFmtId="0" fontId="14" fillId="3" borderId="0" xfId="0" applyFont="1" applyFill="1"/>
    <xf numFmtId="3" fontId="2" fillId="5" borderId="0" xfId="0" applyNumberFormat="1" applyFont="1" applyFill="1" applyAlignment="1">
      <alignment horizontal="right"/>
    </xf>
    <xf numFmtId="0" fontId="2" fillId="0" borderId="0" xfId="0" applyFont="1" applyAlignment="1">
      <alignment horizontal="left"/>
    </xf>
    <xf numFmtId="0" fontId="5" fillId="0" borderId="2" xfId="0" applyFont="1" applyBorder="1" applyAlignment="1">
      <alignment vertical="top"/>
    </xf>
    <xf numFmtId="9" fontId="4" fillId="0" borderId="2" xfId="1" applyFont="1" applyFill="1" applyBorder="1" applyAlignment="1">
      <alignment horizontal="center"/>
    </xf>
    <xf numFmtId="9" fontId="5" fillId="0" borderId="2" xfId="1" applyFont="1" applyFill="1" applyBorder="1" applyAlignment="1">
      <alignment horizontal="center"/>
    </xf>
    <xf numFmtId="3" fontId="2" fillId="0" borderId="10" xfId="0" applyNumberFormat="1" applyFont="1" applyBorder="1" applyAlignment="1">
      <alignment horizontal="center"/>
    </xf>
    <xf numFmtId="1" fontId="2" fillId="4" borderId="0" xfId="0" applyNumberFormat="1" applyFont="1" applyFill="1" applyAlignment="1">
      <alignment horizontal="center"/>
    </xf>
    <xf numFmtId="0" fontId="5" fillId="0" borderId="0" xfId="2" applyFont="1" applyAlignment="1">
      <alignment horizontal="center"/>
    </xf>
    <xf numFmtId="0" fontId="15" fillId="0" borderId="0" xfId="0" applyFont="1"/>
    <xf numFmtId="165" fontId="5" fillId="0" borderId="0" xfId="2" applyNumberFormat="1" applyFont="1" applyAlignment="1">
      <alignment horizontal="center"/>
    </xf>
    <xf numFmtId="0" fontId="5" fillId="0" borderId="1" xfId="2" applyFont="1" applyBorder="1" applyAlignment="1">
      <alignment horizontal="center"/>
    </xf>
    <xf numFmtId="0" fontId="4" fillId="0" borderId="4" xfId="2" applyFont="1" applyBorder="1" applyAlignment="1">
      <alignment horizontal="center"/>
    </xf>
    <xf numFmtId="165" fontId="5" fillId="0" borderId="4" xfId="2" applyNumberFormat="1" applyFont="1" applyBorder="1" applyAlignment="1">
      <alignment horizontal="center"/>
    </xf>
    <xf numFmtId="0" fontId="5" fillId="0" borderId="9" xfId="2" applyFont="1" applyBorder="1" applyAlignment="1">
      <alignment horizontal="center"/>
    </xf>
    <xf numFmtId="0" fontId="5" fillId="0" borderId="4" xfId="2" applyFont="1" applyBorder="1" applyAlignment="1">
      <alignment horizontal="center"/>
    </xf>
    <xf numFmtId="0" fontId="0" fillId="0" borderId="4" xfId="0" applyBorder="1"/>
    <xf numFmtId="0" fontId="10" fillId="0" borderId="2" xfId="0" applyFont="1" applyBorder="1"/>
    <xf numFmtId="0" fontId="0" fillId="0" borderId="0" xfId="0" applyAlignment="1">
      <alignment horizontal="right"/>
    </xf>
    <xf numFmtId="2" fontId="16" fillId="0" borderId="0" xfId="0" applyNumberFormat="1" applyFont="1" applyAlignment="1">
      <alignment horizontal="center"/>
    </xf>
    <xf numFmtId="0" fontId="16" fillId="0" borderId="0" xfId="0" applyFont="1" applyAlignment="1">
      <alignment horizontal="center"/>
    </xf>
    <xf numFmtId="164" fontId="0" fillId="0" borderId="0" xfId="0" applyNumberFormat="1"/>
    <xf numFmtId="3" fontId="5" fillId="2" borderId="0" xfId="0" applyNumberFormat="1" applyFont="1" applyFill="1" applyAlignment="1">
      <alignment horizontal="center"/>
    </xf>
    <xf numFmtId="0" fontId="17" fillId="0" borderId="0" xfId="2" applyFont="1" applyAlignment="1">
      <alignment horizontal="left"/>
    </xf>
    <xf numFmtId="3" fontId="17" fillId="0" borderId="0" xfId="2" applyNumberFormat="1" applyFont="1" applyAlignment="1">
      <alignment horizontal="center"/>
    </xf>
    <xf numFmtId="3" fontId="11" fillId="0" borderId="0" xfId="0" applyNumberFormat="1" applyFont="1"/>
    <xf numFmtId="0" fontId="18" fillId="0" borderId="0" xfId="2" applyFont="1" applyAlignment="1">
      <alignment horizontal="left"/>
    </xf>
    <xf numFmtId="3" fontId="10" fillId="0" borderId="0" xfId="0" applyNumberFormat="1" applyFont="1"/>
    <xf numFmtId="3" fontId="19" fillId="0" borderId="0" xfId="0" applyNumberFormat="1" applyFont="1"/>
    <xf numFmtId="3" fontId="11" fillId="0" borderId="4" xfId="0" applyNumberFormat="1" applyFont="1" applyBorder="1"/>
    <xf numFmtId="3" fontId="10" fillId="0" borderId="4" xfId="0" applyNumberFormat="1" applyFont="1" applyBorder="1"/>
    <xf numFmtId="0" fontId="10" fillId="0" borderId="4" xfId="0" applyFont="1" applyBorder="1"/>
    <xf numFmtId="0" fontId="11" fillId="0" borderId="4" xfId="0" applyFont="1" applyBorder="1"/>
    <xf numFmtId="3" fontId="11" fillId="0" borderId="6" xfId="0" applyNumberFormat="1" applyFont="1" applyBorder="1"/>
    <xf numFmtId="3" fontId="10" fillId="0" borderId="6" xfId="0" applyNumberFormat="1" applyFont="1" applyBorder="1"/>
    <xf numFmtId="0" fontId="10" fillId="0" borderId="6" xfId="0" applyFont="1" applyBorder="1"/>
    <xf numFmtId="0" fontId="11" fillId="0" borderId="6" xfId="0" applyFont="1" applyBorder="1"/>
    <xf numFmtId="3" fontId="2" fillId="0" borderId="2" xfId="0" applyNumberFormat="1" applyFont="1" applyBorder="1" applyAlignment="1">
      <alignment horizontal="center"/>
    </xf>
    <xf numFmtId="164" fontId="5" fillId="0" borderId="11" xfId="0" applyNumberFormat="1" applyFont="1" applyBorder="1" applyAlignment="1">
      <alignment horizontal="center"/>
    </xf>
    <xf numFmtId="0" fontId="17" fillId="0" borderId="0" xfId="0" applyFont="1"/>
    <xf numFmtId="3" fontId="2" fillId="0" borderId="4" xfId="0" applyNumberFormat="1" applyFont="1" applyBorder="1" applyAlignment="1">
      <alignment horizontal="center"/>
    </xf>
    <xf numFmtId="9" fontId="2" fillId="0" borderId="4" xfId="0" applyNumberFormat="1" applyFont="1" applyBorder="1" applyAlignment="1">
      <alignment horizontal="center"/>
    </xf>
    <xf numFmtId="3" fontId="2" fillId="0" borderId="0" xfId="2" applyNumberFormat="1" applyFont="1" applyAlignment="1">
      <alignment horizontal="center"/>
    </xf>
    <xf numFmtId="2" fontId="2" fillId="0" borderId="0" xfId="0" applyNumberFormat="1" applyFont="1" applyAlignment="1">
      <alignment horizontal="center"/>
    </xf>
    <xf numFmtId="2" fontId="2" fillId="0" borderId="4" xfId="0" applyNumberFormat="1" applyFont="1" applyBorder="1" applyAlignment="1">
      <alignment horizontal="center"/>
    </xf>
    <xf numFmtId="9" fontId="2" fillId="0" borderId="0" xfId="2" applyNumberFormat="1" applyFont="1" applyAlignment="1">
      <alignment horizontal="center"/>
    </xf>
    <xf numFmtId="9" fontId="2" fillId="0" borderId="4" xfId="2" applyNumberFormat="1" applyFont="1" applyBorder="1" applyAlignment="1">
      <alignment horizontal="center"/>
    </xf>
    <xf numFmtId="0" fontId="2" fillId="0" borderId="0" xfId="2" applyFont="1" applyAlignment="1">
      <alignment horizontal="center"/>
    </xf>
    <xf numFmtId="0" fontId="2" fillId="0" borderId="4" xfId="2" applyFont="1" applyBorder="1" applyAlignment="1">
      <alignment horizontal="center"/>
    </xf>
    <xf numFmtId="165" fontId="3" fillId="0" borderId="0" xfId="2" applyNumberFormat="1" applyFont="1" applyAlignment="1">
      <alignment horizontal="center"/>
    </xf>
    <xf numFmtId="165" fontId="3" fillId="0" borderId="4" xfId="2" applyNumberFormat="1" applyFont="1" applyBorder="1" applyAlignment="1">
      <alignment horizontal="center"/>
    </xf>
    <xf numFmtId="1" fontId="2" fillId="0" borderId="0" xfId="2" applyNumberFormat="1" applyFont="1" applyAlignment="1">
      <alignment horizontal="center"/>
    </xf>
    <xf numFmtId="1" fontId="2" fillId="0" borderId="4" xfId="2" applyNumberFormat="1" applyFont="1" applyBorder="1" applyAlignment="1">
      <alignment horizontal="center"/>
    </xf>
    <xf numFmtId="0" fontId="2" fillId="0" borderId="0" xfId="0" applyFont="1" applyAlignment="1">
      <alignment horizontal="left" indent="2"/>
    </xf>
    <xf numFmtId="0" fontId="4" fillId="0" borderId="0" xfId="2" applyFont="1"/>
    <xf numFmtId="0" fontId="21" fillId="6" borderId="0" xfId="0" applyFont="1" applyFill="1"/>
    <xf numFmtId="0" fontId="22" fillId="6" borderId="0" xfId="0" applyFont="1" applyFill="1" applyAlignment="1">
      <alignment horizontal="center"/>
    </xf>
    <xf numFmtId="0" fontId="20" fillId="6" borderId="0" xfId="0" applyFont="1" applyFill="1"/>
    <xf numFmtId="0" fontId="21" fillId="6" borderId="0" xfId="0" applyFont="1" applyFill="1" applyAlignment="1">
      <alignment horizontal="center"/>
    </xf>
    <xf numFmtId="0" fontId="21" fillId="6" borderId="0" xfId="0" applyFont="1" applyFill="1" applyAlignment="1">
      <alignment horizontal="right"/>
    </xf>
    <xf numFmtId="0" fontId="22" fillId="6" borderId="1" xfId="0" applyFont="1" applyFill="1" applyBorder="1"/>
    <xf numFmtId="0" fontId="21" fillId="6" borderId="1" xfId="0" applyFont="1" applyFill="1" applyBorder="1" applyAlignment="1">
      <alignment horizontal="center"/>
    </xf>
    <xf numFmtId="0" fontId="21" fillId="6" borderId="1" xfId="0" quotePrefix="1" applyFont="1" applyFill="1" applyBorder="1" applyAlignment="1">
      <alignment horizontal="right"/>
    </xf>
    <xf numFmtId="0" fontId="22" fillId="6" borderId="0" xfId="0" applyFont="1" applyFill="1"/>
    <xf numFmtId="16" fontId="21" fillId="6" borderId="0" xfId="0" applyNumberFormat="1" applyFont="1" applyFill="1" applyAlignment="1">
      <alignment horizontal="center"/>
    </xf>
    <xf numFmtId="0" fontId="21" fillId="6" borderId="1" xfId="0" applyFont="1" applyFill="1" applyBorder="1"/>
    <xf numFmtId="0" fontId="21" fillId="6" borderId="0" xfId="2" applyFont="1" applyFill="1" applyAlignment="1">
      <alignment horizontal="left"/>
    </xf>
    <xf numFmtId="0" fontId="21" fillId="6" borderId="0" xfId="0" applyFont="1" applyFill="1" applyAlignment="1">
      <alignment vertical="top"/>
    </xf>
    <xf numFmtId="0" fontId="21" fillId="6" borderId="3" xfId="2" applyFont="1" applyFill="1" applyBorder="1" applyAlignment="1">
      <alignment horizontal="left"/>
    </xf>
    <xf numFmtId="0" fontId="20" fillId="6" borderId="3" xfId="0" applyFont="1" applyFill="1" applyBorder="1"/>
    <xf numFmtId="0" fontId="2" fillId="0" borderId="9" xfId="0" applyFont="1" applyBorder="1" applyAlignment="1">
      <alignment horizontal="center"/>
    </xf>
    <xf numFmtId="9" fontId="2" fillId="0" borderId="1" xfId="1" applyFont="1" applyBorder="1" applyAlignment="1">
      <alignment horizontal="center"/>
    </xf>
    <xf numFmtId="9" fontId="2" fillId="0" borderId="9" xfId="1" applyFont="1" applyBorder="1" applyAlignment="1">
      <alignment horizontal="center"/>
    </xf>
    <xf numFmtId="0" fontId="21" fillId="6" borderId="4" xfId="0" applyFont="1" applyFill="1" applyBorder="1" applyAlignment="1">
      <alignment horizontal="center"/>
    </xf>
    <xf numFmtId="0" fontId="21" fillId="6" borderId="1" xfId="2" applyFont="1" applyFill="1" applyBorder="1" applyAlignment="1">
      <alignment horizontal="left"/>
    </xf>
    <xf numFmtId="0" fontId="22" fillId="6" borderId="1" xfId="0" applyFont="1" applyFill="1" applyBorder="1" applyAlignment="1">
      <alignment horizontal="center"/>
    </xf>
    <xf numFmtId="0" fontId="10" fillId="0" borderId="1" xfId="0" applyFont="1" applyBorder="1"/>
    <xf numFmtId="1" fontId="12" fillId="0" borderId="1" xfId="3" applyNumberFormat="1" applyFont="1" applyFill="1" applyBorder="1" applyAlignment="1">
      <alignment horizontal="center"/>
    </xf>
    <xf numFmtId="0" fontId="0" fillId="0" borderId="1" xfId="0" applyBorder="1"/>
    <xf numFmtId="0" fontId="21" fillId="6" borderId="1" xfId="0" quotePrefix="1" applyFont="1" applyFill="1" applyBorder="1" applyAlignment="1">
      <alignment horizontal="center"/>
    </xf>
    <xf numFmtId="9" fontId="2" fillId="0" borderId="7" xfId="0" applyNumberFormat="1" applyFont="1" applyBorder="1" applyAlignment="1">
      <alignment horizontal="center"/>
    </xf>
    <xf numFmtId="9" fontId="5" fillId="0" borderId="7" xfId="1" applyFont="1" applyBorder="1" applyAlignment="1">
      <alignment horizontal="center"/>
    </xf>
    <xf numFmtId="0" fontId="17" fillId="0" borderId="0" xfId="0" applyFont="1" applyAlignment="1">
      <alignment horizontal="left" indent="2"/>
    </xf>
    <xf numFmtId="0" fontId="3" fillId="0" borderId="0" xfId="0" applyFont="1" applyAlignment="1">
      <alignment horizontal="left" indent="2"/>
    </xf>
    <xf numFmtId="3" fontId="2" fillId="4" borderId="0" xfId="0" applyNumberFormat="1" applyFont="1" applyFill="1" applyAlignment="1">
      <alignment horizontal="center"/>
    </xf>
    <xf numFmtId="9" fontId="0" fillId="0" borderId="0" xfId="1" applyFont="1" applyAlignment="1">
      <alignment horizontal="right"/>
    </xf>
    <xf numFmtId="0" fontId="21" fillId="6" borderId="0" xfId="0" quotePrefix="1" applyFont="1" applyFill="1" applyAlignment="1">
      <alignment horizontal="right"/>
    </xf>
    <xf numFmtId="2" fontId="3" fillId="0" borderId="0" xfId="0" applyNumberFormat="1" applyFont="1" applyAlignment="1">
      <alignment horizontal="center"/>
    </xf>
    <xf numFmtId="164" fontId="8" fillId="0" borderId="0" xfId="0" applyNumberFormat="1" applyFont="1" applyAlignment="1">
      <alignment horizontal="center"/>
    </xf>
    <xf numFmtId="164" fontId="4" fillId="0" borderId="10" xfId="0" applyNumberFormat="1" applyFont="1" applyBorder="1" applyAlignment="1">
      <alignment horizontal="center"/>
    </xf>
    <xf numFmtId="3" fontId="4" fillId="0" borderId="10" xfId="2" applyNumberFormat="1" applyFont="1" applyBorder="1" applyAlignment="1">
      <alignment horizontal="center"/>
    </xf>
    <xf numFmtId="0" fontId="5" fillId="0" borderId="10" xfId="2" applyFont="1" applyBorder="1" applyAlignment="1">
      <alignment horizontal="center"/>
    </xf>
    <xf numFmtId="9" fontId="2" fillId="0" borderId="5" xfId="0" applyNumberFormat="1" applyFont="1" applyBorder="1" applyAlignment="1">
      <alignment horizontal="center"/>
    </xf>
    <xf numFmtId="0" fontId="0" fillId="0" borderId="6" xfId="0" applyBorder="1"/>
    <xf numFmtId="9" fontId="4" fillId="0" borderId="5" xfId="1" applyFont="1" applyFill="1" applyBorder="1" applyAlignment="1">
      <alignment horizontal="center"/>
    </xf>
    <xf numFmtId="9" fontId="5" fillId="0" borderId="5" xfId="1" applyFont="1" applyFill="1" applyBorder="1" applyAlignment="1">
      <alignment horizontal="center"/>
    </xf>
    <xf numFmtId="0" fontId="3" fillId="0" borderId="9" xfId="0" applyFont="1" applyBorder="1" applyAlignment="1">
      <alignment horizontal="center"/>
    </xf>
    <xf numFmtId="1" fontId="2" fillId="0" borderId="7" xfId="0" applyNumberFormat="1" applyFont="1" applyBorder="1" applyAlignment="1">
      <alignment horizontal="center"/>
    </xf>
    <xf numFmtId="9" fontId="2" fillId="0" borderId="0" xfId="1" applyFont="1" applyFill="1" applyAlignment="1">
      <alignment horizontal="center"/>
    </xf>
    <xf numFmtId="9" fontId="2" fillId="0" borderId="1" xfId="1" applyFont="1" applyFill="1" applyBorder="1" applyAlignment="1">
      <alignment horizontal="center"/>
    </xf>
    <xf numFmtId="164" fontId="2" fillId="0" borderId="0" xfId="2" applyNumberFormat="1" applyFont="1" applyAlignment="1">
      <alignment horizontal="center"/>
    </xf>
    <xf numFmtId="164" fontId="2" fillId="0" borderId="4" xfId="2" applyNumberFormat="1" applyFont="1" applyBorder="1" applyAlignment="1">
      <alignment horizontal="center"/>
    </xf>
    <xf numFmtId="164" fontId="5" fillId="0" borderId="2" xfId="2" applyNumberFormat="1" applyFont="1" applyBorder="1" applyAlignment="1">
      <alignment horizontal="center"/>
    </xf>
    <xf numFmtId="164" fontId="5" fillId="0" borderId="7" xfId="2" applyNumberFormat="1" applyFont="1" applyBorder="1" applyAlignment="1">
      <alignment horizontal="center"/>
    </xf>
    <xf numFmtId="164" fontId="2" fillId="0" borderId="0" xfId="0" applyNumberFormat="1" applyFont="1" applyAlignment="1">
      <alignment horizontal="center"/>
    </xf>
    <xf numFmtId="164" fontId="3" fillId="0" borderId="2" xfId="0" applyNumberFormat="1" applyFont="1" applyBorder="1" applyAlignment="1">
      <alignment horizontal="center"/>
    </xf>
    <xf numFmtId="164" fontId="3" fillId="0" borderId="0" xfId="0" applyNumberFormat="1" applyFont="1" applyAlignment="1">
      <alignment horizontal="center"/>
    </xf>
    <xf numFmtId="164" fontId="7" fillId="0" borderId="0" xfId="0" applyNumberFormat="1" applyFont="1" applyAlignment="1">
      <alignment horizontal="center"/>
    </xf>
    <xf numFmtId="3" fontId="4" fillId="0" borderId="12" xfId="2" applyNumberFormat="1" applyFont="1" applyBorder="1" applyAlignment="1">
      <alignment horizontal="center"/>
    </xf>
    <xf numFmtId="168" fontId="4" fillId="0" borderId="0" xfId="0" applyNumberFormat="1" applyFont="1" applyAlignment="1">
      <alignment horizontal="center"/>
    </xf>
    <xf numFmtId="168" fontId="2" fillId="0" borderId="0" xfId="0" applyNumberFormat="1" applyFont="1" applyAlignment="1">
      <alignment horizontal="center"/>
    </xf>
    <xf numFmtId="168" fontId="21" fillId="6" borderId="0" xfId="0" applyNumberFormat="1" applyFont="1" applyFill="1" applyAlignment="1">
      <alignment horizontal="center"/>
    </xf>
    <xf numFmtId="3" fontId="2" fillId="0" borderId="0" xfId="0" quotePrefix="1" applyNumberFormat="1" applyFont="1" applyAlignment="1">
      <alignment horizontal="center"/>
    </xf>
    <xf numFmtId="164" fontId="4" fillId="0" borderId="0" xfId="0" quotePrefix="1" applyNumberFormat="1" applyFont="1" applyAlignment="1">
      <alignment horizontal="center"/>
    </xf>
    <xf numFmtId="3" fontId="4" fillId="0" borderId="0" xfId="0" quotePrefix="1" applyNumberFormat="1" applyFont="1" applyAlignment="1">
      <alignment horizontal="center"/>
    </xf>
    <xf numFmtId="164" fontId="2" fillId="0" borderId="10" xfId="2" applyNumberFormat="1" applyFont="1" applyBorder="1" applyAlignment="1">
      <alignment horizontal="center"/>
    </xf>
    <xf numFmtId="164" fontId="5" fillId="0" borderId="0" xfId="2" applyNumberFormat="1" applyFont="1" applyAlignment="1">
      <alignment horizontal="center"/>
    </xf>
    <xf numFmtId="164" fontId="2" fillId="0" borderId="0" xfId="2" quotePrefix="1" applyNumberFormat="1" applyFont="1" applyAlignment="1">
      <alignment horizontal="center"/>
    </xf>
    <xf numFmtId="1" fontId="2" fillId="0" borderId="0" xfId="2" quotePrefix="1" applyNumberFormat="1" applyFont="1" applyAlignment="1">
      <alignment horizontal="center"/>
    </xf>
    <xf numFmtId="3" fontId="11" fillId="0" borderId="0" xfId="0" quotePrefix="1" applyNumberFormat="1" applyFont="1" applyAlignment="1">
      <alignment horizontal="right"/>
    </xf>
    <xf numFmtId="0" fontId="0" fillId="0" borderId="0" xfId="0" applyAlignment="1">
      <alignment vertical="center" wrapText="1"/>
    </xf>
    <xf numFmtId="15" fontId="0" fillId="0" borderId="0" xfId="0" applyNumberFormat="1" applyAlignment="1">
      <alignment vertical="center" wrapText="1"/>
    </xf>
    <xf numFmtId="9" fontId="5" fillId="0" borderId="0" xfId="1" applyFont="1" applyAlignment="1">
      <alignment horizontal="center"/>
    </xf>
    <xf numFmtId="3" fontId="0" fillId="0" borderId="0" xfId="0" applyNumberFormat="1" applyAlignment="1">
      <alignment vertical="center" wrapText="1"/>
    </xf>
    <xf numFmtId="3" fontId="0" fillId="0" borderId="0" xfId="0" applyNumberFormat="1" applyAlignment="1">
      <alignment horizontal="center"/>
    </xf>
    <xf numFmtId="164" fontId="2" fillId="0" borderId="1" xfId="2" quotePrefix="1" applyNumberFormat="1" applyFont="1" applyBorder="1" applyAlignment="1">
      <alignment horizontal="center"/>
    </xf>
    <xf numFmtId="0" fontId="7" fillId="0" borderId="0" xfId="0" applyFont="1" applyAlignment="1">
      <alignment horizontal="center"/>
    </xf>
    <xf numFmtId="3" fontId="7" fillId="4" borderId="0" xfId="0" applyNumberFormat="1" applyFont="1" applyFill="1" applyAlignment="1">
      <alignment horizontal="right"/>
    </xf>
    <xf numFmtId="0" fontId="27" fillId="0" borderId="0" xfId="0" applyFont="1" applyAlignment="1">
      <alignment horizontal="center"/>
    </xf>
    <xf numFmtId="164" fontId="27" fillId="0" borderId="0" xfId="0" applyNumberFormat="1" applyFont="1" applyAlignment="1">
      <alignment horizontal="center"/>
    </xf>
    <xf numFmtId="0" fontId="7" fillId="0" borderId="1" xfId="0" applyFont="1" applyBorder="1" applyAlignment="1">
      <alignment horizontal="center"/>
    </xf>
    <xf numFmtId="164" fontId="7" fillId="0" borderId="1" xfId="0" applyNumberFormat="1" applyFont="1" applyBorder="1" applyAlignment="1">
      <alignment horizontal="center"/>
    </xf>
    <xf numFmtId="4" fontId="7" fillId="0" borderId="0" xfId="0" applyNumberFormat="1" applyFont="1" applyAlignment="1">
      <alignment horizontal="center"/>
    </xf>
    <xf numFmtId="3" fontId="26" fillId="0" borderId="0" xfId="0" applyNumberFormat="1" applyFont="1" applyAlignment="1">
      <alignment horizontal="right"/>
    </xf>
    <xf numFmtId="3" fontId="8" fillId="0" borderId="0" xfId="0" applyNumberFormat="1" applyFont="1" applyAlignment="1">
      <alignment horizontal="right"/>
    </xf>
    <xf numFmtId="3" fontId="28" fillId="0" borderId="2" xfId="0" applyNumberFormat="1" applyFont="1" applyBorder="1" applyAlignment="1">
      <alignment horizontal="right"/>
    </xf>
    <xf numFmtId="3" fontId="28" fillId="0" borderId="0" xfId="0" applyNumberFormat="1" applyFont="1" applyAlignment="1">
      <alignment horizontal="right"/>
    </xf>
    <xf numFmtId="3" fontId="8" fillId="4" borderId="0" xfId="0" applyNumberFormat="1" applyFont="1" applyFill="1" applyAlignment="1">
      <alignment horizontal="right"/>
    </xf>
    <xf numFmtId="3" fontId="4" fillId="4" borderId="0" xfId="0" applyNumberFormat="1" applyFont="1" applyFill="1"/>
    <xf numFmtId="3" fontId="8" fillId="4" borderId="0" xfId="0" applyNumberFormat="1" applyFont="1" applyFill="1"/>
    <xf numFmtId="164" fontId="8" fillId="0" borderId="0" xfId="0" applyNumberFormat="1" applyFont="1" applyAlignment="1">
      <alignment horizontal="right"/>
    </xf>
    <xf numFmtId="164" fontId="28" fillId="0" borderId="2" xfId="0" applyNumberFormat="1" applyFont="1" applyBorder="1" applyAlignment="1">
      <alignment horizontal="right"/>
    </xf>
    <xf numFmtId="164" fontId="28" fillId="0" borderId="0" xfId="0" applyNumberFormat="1" applyFont="1" applyAlignment="1">
      <alignment horizontal="right"/>
    </xf>
    <xf numFmtId="3" fontId="8" fillId="0" borderId="1" xfId="0" applyNumberFormat="1" applyFont="1" applyBorder="1" applyAlignment="1">
      <alignment horizontal="right"/>
    </xf>
    <xf numFmtId="3" fontId="8" fillId="0" borderId="10" xfId="0" applyNumberFormat="1" applyFont="1" applyBorder="1" applyAlignment="1">
      <alignment horizontal="right"/>
    </xf>
    <xf numFmtId="164" fontId="8" fillId="0" borderId="10" xfId="0" applyNumberFormat="1" applyFont="1" applyBorder="1" applyAlignment="1">
      <alignment horizontal="right"/>
    </xf>
    <xf numFmtId="0" fontId="8" fillId="0" borderId="0" xfId="0" applyFont="1" applyAlignment="1">
      <alignment horizontal="right"/>
    </xf>
    <xf numFmtId="164" fontId="7" fillId="0" borderId="0" xfId="0" applyNumberFormat="1" applyFont="1" applyAlignment="1">
      <alignment horizontal="right"/>
    </xf>
    <xf numFmtId="0" fontId="7" fillId="0" borderId="0" xfId="0" applyFont="1" applyAlignment="1">
      <alignment horizontal="right"/>
    </xf>
    <xf numFmtId="1" fontId="7" fillId="4" borderId="0" xfId="0" applyNumberFormat="1" applyFont="1" applyFill="1" applyAlignment="1">
      <alignment horizontal="right"/>
    </xf>
    <xf numFmtId="164" fontId="7" fillId="4" borderId="0" xfId="0" applyNumberFormat="1" applyFont="1" applyFill="1" applyAlignment="1">
      <alignment horizontal="right"/>
    </xf>
    <xf numFmtId="0" fontId="7" fillId="4" borderId="0" xfId="0" applyFont="1" applyFill="1" applyAlignment="1">
      <alignment horizontal="right"/>
    </xf>
    <xf numFmtId="164" fontId="8" fillId="4" borderId="0" xfId="0" applyNumberFormat="1" applyFont="1" applyFill="1" applyAlignment="1">
      <alignment horizontal="right"/>
    </xf>
    <xf numFmtId="1" fontId="8" fillId="4" borderId="0" xfId="0" applyNumberFormat="1" applyFont="1" applyFill="1" applyAlignment="1">
      <alignment horizontal="right"/>
    </xf>
    <xf numFmtId="2" fontId="28" fillId="0" borderId="0" xfId="0" applyNumberFormat="1" applyFont="1" applyAlignment="1">
      <alignment horizontal="center"/>
    </xf>
    <xf numFmtId="3" fontId="28" fillId="0" borderId="0" xfId="0" applyNumberFormat="1" applyFont="1" applyAlignment="1">
      <alignment horizontal="center"/>
    </xf>
    <xf numFmtId="3" fontId="8" fillId="0" borderId="0" xfId="0" quotePrefix="1" applyNumberFormat="1" applyFont="1" applyAlignment="1">
      <alignment horizontal="center"/>
    </xf>
    <xf numFmtId="3" fontId="28" fillId="0" borderId="2" xfId="0" applyNumberFormat="1" applyFont="1" applyBorder="1" applyAlignment="1">
      <alignment horizontal="center"/>
    </xf>
    <xf numFmtId="164" fontId="28" fillId="0" borderId="0" xfId="0" applyNumberFormat="1" applyFont="1" applyAlignment="1">
      <alignment horizontal="center"/>
    </xf>
    <xf numFmtId="164" fontId="28" fillId="0" borderId="2" xfId="0" applyNumberFormat="1" applyFont="1" applyBorder="1" applyAlignment="1">
      <alignment horizontal="center"/>
    </xf>
    <xf numFmtId="3" fontId="28" fillId="0" borderId="1" xfId="0" applyNumberFormat="1" applyFont="1" applyBorder="1" applyAlignment="1">
      <alignment horizontal="center"/>
    </xf>
    <xf numFmtId="164" fontId="28" fillId="0" borderId="1" xfId="0" applyNumberFormat="1" applyFont="1" applyBorder="1" applyAlignment="1">
      <alignment horizontal="center"/>
    </xf>
    <xf numFmtId="0" fontId="8" fillId="0" borderId="0" xfId="0" applyFont="1" applyAlignment="1">
      <alignment horizontal="center"/>
    </xf>
    <xf numFmtId="164" fontId="2" fillId="0" borderId="0" xfId="0" quotePrefix="1" applyNumberFormat="1" applyFont="1" applyAlignment="1">
      <alignment horizontal="center"/>
    </xf>
    <xf numFmtId="164" fontId="26" fillId="2" borderId="0" xfId="0" applyNumberFormat="1" applyFont="1" applyFill="1" applyAlignment="1">
      <alignment horizontal="center"/>
    </xf>
    <xf numFmtId="164" fontId="28" fillId="2" borderId="0" xfId="0" applyNumberFormat="1" applyFont="1" applyFill="1" applyAlignment="1">
      <alignment horizontal="center"/>
    </xf>
    <xf numFmtId="3" fontId="19" fillId="0" borderId="4" xfId="0" applyNumberFormat="1" applyFont="1" applyBorder="1"/>
    <xf numFmtId="3" fontId="11" fillId="0" borderId="4" xfId="0" quotePrefix="1" applyNumberFormat="1" applyFont="1" applyBorder="1" applyAlignment="1">
      <alignment horizontal="right"/>
    </xf>
    <xf numFmtId="2" fontId="2" fillId="16" borderId="0" xfId="0" applyNumberFormat="1" applyFont="1" applyFill="1" applyAlignment="1">
      <alignment horizontal="center"/>
    </xf>
    <xf numFmtId="2" fontId="2" fillId="16" borderId="4" xfId="0" applyNumberFormat="1" applyFont="1" applyFill="1" applyBorder="1" applyAlignment="1">
      <alignment horizontal="center"/>
    </xf>
    <xf numFmtId="1" fontId="2" fillId="0" borderId="10" xfId="2" applyNumberFormat="1" applyFont="1" applyBorder="1" applyAlignment="1">
      <alignment horizontal="center"/>
    </xf>
    <xf numFmtId="0" fontId="24" fillId="6" borderId="0" xfId="0" applyFont="1" applyFill="1" applyAlignment="1">
      <alignment horizontal="center"/>
    </xf>
    <xf numFmtId="0" fontId="22" fillId="0" borderId="0" xfId="0" applyFont="1" applyAlignment="1">
      <alignment wrapText="1"/>
    </xf>
    <xf numFmtId="0" fontId="29" fillId="17" borderId="1" xfId="0" applyFont="1" applyFill="1" applyBorder="1" applyAlignment="1">
      <alignment horizontal="center"/>
    </xf>
    <xf numFmtId="0" fontId="21" fillId="6" borderId="0" xfId="0" quotePrefix="1" applyFont="1" applyFill="1" applyAlignment="1">
      <alignment horizontal="center"/>
    </xf>
    <xf numFmtId="164" fontId="8" fillId="0" borderId="1" xfId="0" applyNumberFormat="1" applyFont="1" applyBorder="1" applyAlignment="1">
      <alignment horizontal="right"/>
    </xf>
    <xf numFmtId="3" fontId="8" fillId="0" borderId="1" xfId="0" applyNumberFormat="1" applyFont="1" applyBorder="1" applyAlignment="1">
      <alignment horizontal="center"/>
    </xf>
    <xf numFmtId="164" fontId="4" fillId="0" borderId="1" xfId="0" applyNumberFormat="1" applyFont="1" applyBorder="1" applyAlignment="1">
      <alignment horizontal="center"/>
    </xf>
    <xf numFmtId="164" fontId="4" fillId="0" borderId="1" xfId="0" quotePrefix="1" applyNumberFormat="1" applyFont="1" applyBorder="1" applyAlignment="1">
      <alignment horizontal="center"/>
    </xf>
    <xf numFmtId="164" fontId="5" fillId="0" borderId="1" xfId="0" applyNumberFormat="1" applyFont="1" applyBorder="1" applyAlignment="1">
      <alignment horizontal="center"/>
    </xf>
    <xf numFmtId="0" fontId="28" fillId="0" borderId="0" xfId="0" applyFont="1" applyAlignment="1">
      <alignment horizontal="center"/>
    </xf>
    <xf numFmtId="0" fontId="30" fillId="0" borderId="0" xfId="0" applyFont="1" applyAlignment="1">
      <alignment horizontal="center"/>
    </xf>
    <xf numFmtId="169" fontId="0" fillId="0" borderId="0" xfId="0" applyNumberFormat="1"/>
    <xf numFmtId="9" fontId="5" fillId="0" borderId="0" xfId="1" applyFont="1" applyFill="1" applyAlignment="1">
      <alignment horizontal="center"/>
    </xf>
    <xf numFmtId="9" fontId="2" fillId="0" borderId="9" xfId="1" applyFont="1" applyFill="1" applyBorder="1" applyAlignment="1">
      <alignment horizontal="center"/>
    </xf>
    <xf numFmtId="9" fontId="2" fillId="0" borderId="8" xfId="1" applyFont="1" applyFill="1" applyBorder="1" applyAlignment="1">
      <alignment horizontal="center"/>
    </xf>
    <xf numFmtId="164" fontId="8" fillId="0" borderId="0" xfId="0" quotePrefix="1" applyNumberFormat="1" applyFont="1" applyAlignment="1">
      <alignment horizontal="center"/>
    </xf>
    <xf numFmtId="0" fontId="22" fillId="6" borderId="0" xfId="0" applyFont="1" applyFill="1" applyAlignment="1">
      <alignment horizontal="center" wrapText="1"/>
    </xf>
    <xf numFmtId="164" fontId="8" fillId="0" borderId="10" xfId="0" applyNumberFormat="1" applyFont="1" applyBorder="1" applyAlignment="1">
      <alignment horizontal="center"/>
    </xf>
    <xf numFmtId="3" fontId="28" fillId="2" borderId="0" xfId="0" applyNumberFormat="1" applyFont="1" applyFill="1" applyAlignment="1">
      <alignment horizontal="center"/>
    </xf>
    <xf numFmtId="0" fontId="5" fillId="0" borderId="19" xfId="2" applyFont="1" applyBorder="1" applyAlignment="1">
      <alignment horizontal="center"/>
    </xf>
    <xf numFmtId="3" fontId="4" fillId="0" borderId="19" xfId="2" applyNumberFormat="1" applyFont="1" applyBorder="1" applyAlignment="1">
      <alignment horizontal="center"/>
    </xf>
    <xf numFmtId="0" fontId="3" fillId="0" borderId="16" xfId="0" applyFont="1" applyBorder="1" applyAlignment="1">
      <alignment horizontal="center"/>
    </xf>
    <xf numFmtId="9" fontId="3" fillId="0" borderId="0" xfId="1" applyFont="1" applyFill="1" applyAlignment="1">
      <alignment horizontal="center"/>
    </xf>
    <xf numFmtId="9" fontId="2" fillId="0" borderId="17" xfId="0" applyNumberFormat="1" applyFont="1" applyBorder="1" applyAlignment="1">
      <alignment horizontal="center"/>
    </xf>
    <xf numFmtId="9" fontId="2" fillId="0" borderId="16" xfId="0" applyNumberFormat="1" applyFont="1" applyBorder="1" applyAlignment="1">
      <alignment horizontal="center"/>
    </xf>
    <xf numFmtId="9" fontId="4" fillId="0" borderId="0" xfId="1" applyFont="1" applyFill="1" applyAlignment="1">
      <alignment horizontal="center"/>
    </xf>
    <xf numFmtId="9" fontId="5" fillId="0" borderId="17" xfId="1" applyFont="1" applyFill="1" applyBorder="1" applyAlignment="1">
      <alignment horizontal="center"/>
    </xf>
    <xf numFmtId="9" fontId="0" fillId="0" borderId="0" xfId="1" applyFont="1" applyFill="1"/>
    <xf numFmtId="0" fontId="3" fillId="0" borderId="18" xfId="0" applyFont="1" applyBorder="1" applyAlignment="1">
      <alignment horizontal="center"/>
    </xf>
    <xf numFmtId="3" fontId="11" fillId="0" borderId="0" xfId="0" applyNumberFormat="1" applyFont="1" applyAlignment="1">
      <alignment horizontal="center"/>
    </xf>
    <xf numFmtId="3" fontId="10" fillId="0" borderId="0" xfId="0" applyNumberFormat="1" applyFont="1" applyAlignment="1">
      <alignment horizontal="center"/>
    </xf>
    <xf numFmtId="3" fontId="19" fillId="0" borderId="0" xfId="0" applyNumberFormat="1" applyFont="1" applyAlignment="1">
      <alignment horizontal="center"/>
    </xf>
    <xf numFmtId="3" fontId="11" fillId="0" borderId="0" xfId="0" quotePrefix="1" applyNumberFormat="1" applyFont="1" applyAlignment="1">
      <alignment horizontal="center"/>
    </xf>
    <xf numFmtId="1" fontId="2" fillId="0" borderId="4" xfId="2" quotePrefix="1" applyNumberFormat="1" applyFont="1" applyBorder="1" applyAlignment="1">
      <alignment horizontal="center"/>
    </xf>
    <xf numFmtId="164" fontId="2" fillId="0" borderId="4" xfId="2" quotePrefix="1" applyNumberFormat="1" applyFont="1" applyBorder="1" applyAlignment="1">
      <alignment horizontal="center"/>
    </xf>
    <xf numFmtId="1" fontId="2" fillId="0" borderId="19" xfId="2" applyNumberFormat="1" applyFont="1" applyBorder="1" applyAlignment="1">
      <alignment horizontal="center"/>
    </xf>
    <xf numFmtId="3" fontId="0" fillId="0" borderId="0" xfId="1" applyNumberFormat="1" applyFont="1"/>
    <xf numFmtId="3" fontId="0" fillId="0" borderId="0" xfId="0" applyNumberFormat="1" applyAlignment="1">
      <alignment horizontal="right"/>
    </xf>
    <xf numFmtId="9" fontId="0" fillId="0" borderId="0" xfId="1" applyFont="1" applyBorder="1" applyAlignment="1">
      <alignment horizontal="right"/>
    </xf>
    <xf numFmtId="9" fontId="0" fillId="0" borderId="0" xfId="1" applyFont="1" applyBorder="1"/>
    <xf numFmtId="4" fontId="0" fillId="0" borderId="0" xfId="0" applyNumberFormat="1"/>
    <xf numFmtId="0" fontId="22" fillId="6" borderId="0" xfId="0" applyFont="1" applyFill="1" applyAlignment="1">
      <alignment wrapText="1"/>
    </xf>
    <xf numFmtId="0" fontId="21" fillId="6" borderId="0" xfId="2" applyFont="1" applyFill="1" applyAlignment="1">
      <alignment horizontal="left" vertical="top" wrapText="1"/>
    </xf>
  </cellXfs>
  <cellStyles count="113">
    <cellStyle name="60% - Accent1 2" xfId="5" xr:uid="{2223935C-9012-4B67-A095-3A22D3EA4410}"/>
    <cellStyle name="60% - Accent2 2" xfId="6" xr:uid="{6CC17665-C952-4069-976A-BB127F052E3C}"/>
    <cellStyle name="60% - Accent3 2" xfId="7" xr:uid="{55A60905-7054-4B8B-9449-C9A3A42F1911}"/>
    <cellStyle name="60% - Accent4 2" xfId="8" xr:uid="{C7DE0FD3-62C9-41F6-BBD8-52028439D15F}"/>
    <cellStyle name="60% - Accent5 2" xfId="9" xr:uid="{DBF47D75-86A8-4987-9F32-A2A605DAAD22}"/>
    <cellStyle name="60% - Accent6 2" xfId="10" xr:uid="{8208FF30-290D-496F-A6C7-A7C8BE7CD0BA}"/>
    <cellStyle name="Align right, bold" xfId="11" xr:uid="{00BDE4FB-81D3-4256-A5D3-4F5D4D9985B6}"/>
    <cellStyle name="Align right, no decimal" xfId="12" xr:uid="{C8045E5D-348D-4E44-86E8-2A3A7731C944}"/>
    <cellStyle name="Bad 2" xfId="13" xr:uid="{D1DD978E-4E02-4F3B-9608-40EB17A4F634}"/>
    <cellStyle name="Col thick line" xfId="14" xr:uid="{6ED688D3-8FD4-4A1C-82A1-3BF73B3C74E4}"/>
    <cellStyle name="Comma [0] 2" xfId="15" xr:uid="{7B4FCC0B-D6D7-4535-BEF9-5274CBC36DCB}"/>
    <cellStyle name="Comma [0] 2 2" xfId="37" xr:uid="{E803012D-9938-4BB7-B763-FC8A6DCA0563}"/>
    <cellStyle name="Comma [0] 2 2 2" xfId="40" xr:uid="{1FCD6D26-6C09-4790-884D-5C1F55C1BC98}"/>
    <cellStyle name="Comma [0] 2 2 2 2" xfId="81" xr:uid="{27431ABB-9DB4-4050-9D10-B2A41CE8C8E7}"/>
    <cellStyle name="Comma [0] 2 2 3" xfId="78" xr:uid="{50891701-3E53-4771-9783-5C43EB6A36A9}"/>
    <cellStyle name="Comma [0] 2 3" xfId="41" xr:uid="{68E56A6A-8A95-4FB8-8BCB-3CA0966C9547}"/>
    <cellStyle name="Comma [0] 2 3 2" xfId="82" xr:uid="{B40FD0FA-D8E7-48AC-9EC7-FB2BCD61B12D}"/>
    <cellStyle name="Comma [0] 2 4" xfId="73" xr:uid="{7B0C66DC-42ED-411F-9886-CF45B21F2789}"/>
    <cellStyle name="Comma 10" xfId="52" xr:uid="{7F1DD878-B32E-48C7-AEFD-F67CB6A47DE8}"/>
    <cellStyle name="Comma 10 2" xfId="93" xr:uid="{AF5089A3-0C80-4A1B-9FBA-86D916482507}"/>
    <cellStyle name="Comma 11" xfId="53" xr:uid="{BB65A39F-FFB4-43E1-9F90-D5BC7AD1E003}"/>
    <cellStyle name="Comma 11 2" xfId="94" xr:uid="{9067D29A-481C-4414-BB95-FD3CCB1CCDB1}"/>
    <cellStyle name="Comma 12" xfId="54" xr:uid="{25A004B4-4A31-4D17-9AA5-7A694FD99A50}"/>
    <cellStyle name="Comma 12 2" xfId="95" xr:uid="{7E4DE551-7E8F-4049-9014-2761718E227C}"/>
    <cellStyle name="Comma 13" xfId="55" xr:uid="{5201BB0C-91B3-4321-B00B-EC4407220947}"/>
    <cellStyle name="Comma 13 2" xfId="96" xr:uid="{6882ACB6-9051-4BD6-B32C-53E901EC906D}"/>
    <cellStyle name="Comma 14" xfId="56" xr:uid="{01A0DB0F-85CF-4FE8-8178-10C12C185C38}"/>
    <cellStyle name="Comma 14 2" xfId="97" xr:uid="{4111803F-D21A-4FA3-8F83-FFABC3BCFD60}"/>
    <cellStyle name="Comma 15" xfId="57" xr:uid="{4C014222-6A8E-45CE-B945-7BC07D0B6CCD}"/>
    <cellStyle name="Comma 15 2" xfId="98" xr:uid="{8938E6A3-4107-42FE-824D-95D6ACC13C86}"/>
    <cellStyle name="Comma 16" xfId="58" xr:uid="{8131581D-8073-4869-ADE4-938605DA2E73}"/>
    <cellStyle name="Comma 16 2" xfId="99" xr:uid="{4B167965-2AB9-43E8-BB2B-22546C15505E}"/>
    <cellStyle name="Comma 17" xfId="59" xr:uid="{666995C8-1AE2-4B8F-BEA4-8733D9FB8810}"/>
    <cellStyle name="Comma 17 2" xfId="100" xr:uid="{869D563C-5250-4D46-92A0-96F3B8D276D0}"/>
    <cellStyle name="Comma 18" xfId="60" xr:uid="{B8E7581F-C44A-4A13-B6E4-B2DF167B104C}"/>
    <cellStyle name="Comma 18 2" xfId="101" xr:uid="{56D644CD-DBD5-42E2-AB2D-32FF24139F30}"/>
    <cellStyle name="Comma 19" xfId="61" xr:uid="{ADB77499-F9DE-4E61-ACC8-9914A4F13F57}"/>
    <cellStyle name="Comma 19 2" xfId="102" xr:uid="{25AE4098-A0C4-4AE7-91E1-F0A8778D511D}"/>
    <cellStyle name="Comma 2" xfId="4" xr:uid="{237CFC8D-1C71-4B1B-AF78-2C0DA4CA9652}"/>
    <cellStyle name="Comma 2 2" xfId="36" xr:uid="{DE04AB70-D0CF-42CC-85D3-3B152D66AE8A}"/>
    <cellStyle name="Comma 2 2 2" xfId="42" xr:uid="{CC600311-A5F7-4EEE-B61D-3C5455AA7DB3}"/>
    <cellStyle name="Comma 2 2 2 2" xfId="83" xr:uid="{5C49B172-F9D7-44B7-ABD4-D7B5BA51DD58}"/>
    <cellStyle name="Comma 2 2 3" xfId="77" xr:uid="{84B5C433-8392-4BB8-8DCB-C2BD469EB61E}"/>
    <cellStyle name="Comma 2 3" xfId="43" xr:uid="{87AF60D6-8743-4F50-816C-EE5BD72E03EE}"/>
    <cellStyle name="Comma 2 3 2" xfId="84" xr:uid="{51A6076B-56E5-44FC-B2D8-18050249D4F6}"/>
    <cellStyle name="Comma 2 4" xfId="72" xr:uid="{34599A00-841B-4445-B14B-B785DD217263}"/>
    <cellStyle name="Comma 20" xfId="62" xr:uid="{AF810CD5-6B90-43E8-BC93-C46C97420B3B}"/>
    <cellStyle name="Comma 20 2" xfId="103" xr:uid="{2BC9D53A-2DE1-4492-B5D3-F4CA3B83A935}"/>
    <cellStyle name="Comma 21" xfId="63" xr:uid="{5A70F701-A6DF-43AC-84EE-5E76D4909D4B}"/>
    <cellStyle name="Comma 21 2" xfId="104" xr:uid="{97CB7A17-F821-460D-85FF-74400CF69152}"/>
    <cellStyle name="Comma 22" xfId="64" xr:uid="{1335F823-BC41-4582-99EF-F4434B79201A}"/>
    <cellStyle name="Comma 22 2" xfId="105" xr:uid="{68BAD39E-ED4F-4D64-A4C3-46A03D4E459A}"/>
    <cellStyle name="Comma 23" xfId="65" xr:uid="{DABE0F23-31DC-4674-A455-D7739CEC225E}"/>
    <cellStyle name="Comma 23 2" xfId="106" xr:uid="{CEA9D553-5C1D-4036-8636-F22B59E3AEB6}"/>
    <cellStyle name="Comma 24" xfId="66" xr:uid="{08C76C16-01AA-4529-A343-4C1B4F529CE8}"/>
    <cellStyle name="Comma 24 2" xfId="107" xr:uid="{4CA165CD-2F07-4761-AFAD-1542EBBD709F}"/>
    <cellStyle name="Comma 25" xfId="67" xr:uid="{ADDE68ED-8F3D-4774-893B-6101671D8CAE}"/>
    <cellStyle name="Comma 25 2" xfId="108" xr:uid="{502C2BEF-C7ED-4EE4-A205-AD5292250E5E}"/>
    <cellStyle name="Comma 26" xfId="68" xr:uid="{81B95C52-BD25-4DCF-B3AA-9BC00ACC813E}"/>
    <cellStyle name="Comma 26 2" xfId="109" xr:uid="{83B65CBC-BC3E-40F9-B41B-95AFA767B2F3}"/>
    <cellStyle name="Comma 27" xfId="69" xr:uid="{20961F7E-0444-42DD-89F3-AF29C167065C}"/>
    <cellStyle name="Comma 27 2" xfId="110" xr:uid="{D45C4EC0-581B-46B8-93F4-31083E724C30}"/>
    <cellStyle name="Comma 28" xfId="70" xr:uid="{994F27FE-9B8A-47FB-BEC2-0B40045CDAA4}"/>
    <cellStyle name="Comma 28 2" xfId="111" xr:uid="{E7132F0E-47B3-46B0-9230-08AD698F82E6}"/>
    <cellStyle name="Comma 29" xfId="71" xr:uid="{864ABC81-EAD4-4F57-9E20-A86D6FE1A6EA}"/>
    <cellStyle name="Comma 3" xfId="16" xr:uid="{9A60809E-6BFB-4B97-9189-13B735FC3BBC}"/>
    <cellStyle name="Comma 3 2" xfId="38" xr:uid="{AEDE4C73-112A-41DC-90CC-22DC5AB90284}"/>
    <cellStyle name="Comma 3 2 2" xfId="44" xr:uid="{7BC2BBB7-FD18-4103-9C22-6E33F071A550}"/>
    <cellStyle name="Comma 3 2 2 2" xfId="85" xr:uid="{DA437CE6-95D7-4405-B85D-360A128EF28B}"/>
    <cellStyle name="Comma 3 2 3" xfId="79" xr:uid="{D405A2DC-C200-481D-A867-D50A550EC97A}"/>
    <cellStyle name="Comma 3 3" xfId="45" xr:uid="{DD2ECB64-A020-4128-8EB4-57B0770AC2CA}"/>
    <cellStyle name="Comma 3 3 2" xfId="86" xr:uid="{CCA3F522-338B-4E7E-A081-7A097DAB6B92}"/>
    <cellStyle name="Comma 3 4" xfId="74" xr:uid="{3177AA26-501B-4F16-AEC9-CA6BCF8DF7C1}"/>
    <cellStyle name="Comma 4" xfId="35" xr:uid="{4AE290A8-B65A-4CA6-90D1-F62533B31DBB}"/>
    <cellStyle name="Comma 4 2" xfId="46" xr:uid="{333E1EC1-DAC4-4872-BC6B-A06EAF801DE8}"/>
    <cellStyle name="Comma 4 2 2" xfId="87" xr:uid="{24F2ABB0-8B9F-435C-B802-512BE4AB6BB7}"/>
    <cellStyle name="Comma 4 3" xfId="76" xr:uid="{5DC8114C-1E19-4406-A85A-E788685B89B2}"/>
    <cellStyle name="Comma 5" xfId="34" xr:uid="{8BA56A3C-1170-4229-87A1-B57DF85FF0C5}"/>
    <cellStyle name="Comma 5 2" xfId="47" xr:uid="{19E7CCDE-4355-4233-94CD-2C6DD07C2CCB}"/>
    <cellStyle name="Comma 5 2 2" xfId="88" xr:uid="{1E947B3D-572E-432F-B770-67FD026B15D0}"/>
    <cellStyle name="Comma 5 3" xfId="75" xr:uid="{E7B404F8-9CD1-4539-A8B6-ED86223AFB22}"/>
    <cellStyle name="Comma 6" xfId="39" xr:uid="{2D963CC2-ECBB-47DD-9EDB-17308233C7B3}"/>
    <cellStyle name="Comma 6 2" xfId="48" xr:uid="{BFC8777D-6C16-4AE4-BD51-AE5AA65D8A07}"/>
    <cellStyle name="Comma 6 2 2" xfId="89" xr:uid="{0CC070C4-58F1-4E38-B130-8074169FC147}"/>
    <cellStyle name="Comma 6 3" xfId="80" xr:uid="{0B880BFD-5152-4ACA-ACF2-242B3501EC95}"/>
    <cellStyle name="Comma 7" xfId="49" xr:uid="{F8AE901C-FA4A-4364-8FC2-F043601DE9F4}"/>
    <cellStyle name="Comma 7 2" xfId="90" xr:uid="{94AA52BD-27F0-4DC9-B4BA-89F5D4BAF4F9}"/>
    <cellStyle name="Comma 8" xfId="50" xr:uid="{9184A12E-E86D-40AD-9F3B-B86DF0BEC9F1}"/>
    <cellStyle name="Comma 8 2" xfId="91" xr:uid="{D20D7A1F-3EC7-4D19-AFC4-5A471CCFFC6C}"/>
    <cellStyle name="Comma 9" xfId="51" xr:uid="{07BE20F0-FC0B-4687-A146-49069408C6EE}"/>
    <cellStyle name="Comma 9 2" xfId="92" xr:uid="{EA4720ED-C63B-4053-AE18-FD4544B8EE09}"/>
    <cellStyle name="Currency [0] 2" xfId="17" xr:uid="{551F0C78-C517-4199-AA02-442DAAE7DFB9}"/>
    <cellStyle name="Currency 2" xfId="18" xr:uid="{2D1F66C1-6029-4324-AF8C-FE0511627A5D}"/>
    <cellStyle name="Header Wrap" xfId="19" xr:uid="{57E1A2BD-63A8-4462-9BE4-13CF7AEEBFAF}"/>
    <cellStyle name="Headers" xfId="20" xr:uid="{4105A192-5534-4232-9E14-0B22050BA02E}"/>
    <cellStyle name="Input 2" xfId="21" xr:uid="{C7158C3F-7F87-474E-AE0F-73CF8E36902D}"/>
    <cellStyle name="Integer values" xfId="22" xr:uid="{B38CAE71-988C-4DF5-B5E8-EE5151B0FF2F}"/>
    <cellStyle name="Neutral 2" xfId="23" xr:uid="{25AE0678-8932-4092-9AC6-7E70411D111A}"/>
    <cellStyle name="Normal" xfId="0" builtinId="0"/>
    <cellStyle name="Normal 2" xfId="2" xr:uid="{BD4ADF03-2172-40D1-9497-C641C9CF8C35}"/>
    <cellStyle name="Number 0,00" xfId="24" xr:uid="{1D934291-BB69-4A5D-A3EB-008447C655D5}"/>
    <cellStyle name="Numbers" xfId="25" xr:uid="{3C06CFE2-C536-417E-A7C0-8E8706C9AA44}"/>
    <cellStyle name="Numbers 0,00 Bold" xfId="26" xr:uid="{038143BC-FC33-4BB0-93A5-D7D7892F2E2B}"/>
    <cellStyle name="Numbers 0.00 White" xfId="27" xr:uid="{583F6031-2A16-468C-A630-FB6D1866B8A7}"/>
    <cellStyle name="Numbers Bold" xfId="28" xr:uid="{8252C857-3B88-44D5-8B9D-D45CA29DA925}"/>
    <cellStyle name="Procent" xfId="1" builtinId="5"/>
    <cellStyle name="Purple" xfId="29" xr:uid="{87440487-9E25-49F7-9343-77588D1B4202}"/>
    <cellStyle name="Style0" xfId="30" xr:uid="{CE20FA35-17FA-4F66-A432-AC2D1F7EF044}"/>
    <cellStyle name="Table (Normal)" xfId="112" xr:uid="{61859B79-3093-4987-9315-0BDB64BE18AF}"/>
    <cellStyle name="TGK_TOC_PAGE_COLUMN" xfId="31" xr:uid="{65D09EB8-BE1B-4ED7-A349-19A6E2C3A45A}"/>
    <cellStyle name="Tusental" xfId="3" builtinId="3"/>
    <cellStyle name="White" xfId="32" xr:uid="{121AA4A3-BFB0-4BB9-888B-5DDC94FA0FBC}"/>
    <cellStyle name="Wrap text" xfId="33" xr:uid="{2277B35C-951C-40E4-A461-8A7F1765AC2F}"/>
  </cellStyles>
  <dxfs count="0"/>
  <tableStyles count="0" defaultTableStyle="TableStyleMedium2" defaultPivotStyle="PivotStyleLight16"/>
  <colors>
    <mruColors>
      <color rgb="FFFFCC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310563</xdr:colOff>
      <xdr:row>0</xdr:row>
      <xdr:rowOff>117662</xdr:rowOff>
    </xdr:from>
    <xdr:to>
      <xdr:col>38</xdr:col>
      <xdr:colOff>111151</xdr:colOff>
      <xdr:row>3</xdr:row>
      <xdr:rowOff>148694</xdr:rowOff>
    </xdr:to>
    <xdr:pic>
      <xdr:nvPicPr>
        <xdr:cNvPr id="3" name="Picture 2">
          <a:extLst>
            <a:ext uri="{FF2B5EF4-FFF2-40B4-BE49-F238E27FC236}">
              <a16:creationId xmlns:a16="http://schemas.microsoft.com/office/drawing/2014/main" id="{96E24DE1-5D0C-3D77-9FC7-D3E49259C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59004" y="117662"/>
          <a:ext cx="1811707" cy="589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142875</xdr:colOff>
      <xdr:row>0</xdr:row>
      <xdr:rowOff>85725</xdr:rowOff>
    </xdr:from>
    <xdr:to>
      <xdr:col>31</xdr:col>
      <xdr:colOff>727710</xdr:colOff>
      <xdr:row>3</xdr:row>
      <xdr:rowOff>109772</xdr:rowOff>
    </xdr:to>
    <xdr:pic>
      <xdr:nvPicPr>
        <xdr:cNvPr id="2" name="Picture 1">
          <a:extLst>
            <a:ext uri="{FF2B5EF4-FFF2-40B4-BE49-F238E27FC236}">
              <a16:creationId xmlns:a16="http://schemas.microsoft.com/office/drawing/2014/main" id="{F4851B04-DAAA-45C1-8B66-317A597FF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73725" y="85725"/>
          <a:ext cx="1809750" cy="587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134471</xdr:colOff>
      <xdr:row>0</xdr:row>
      <xdr:rowOff>100853</xdr:rowOff>
    </xdr:from>
    <xdr:to>
      <xdr:col>38</xdr:col>
      <xdr:colOff>130825</xdr:colOff>
      <xdr:row>2</xdr:row>
      <xdr:rowOff>175700</xdr:rowOff>
    </xdr:to>
    <xdr:pic>
      <xdr:nvPicPr>
        <xdr:cNvPr id="3" name="Picture 2">
          <a:extLst>
            <a:ext uri="{FF2B5EF4-FFF2-40B4-BE49-F238E27FC236}">
              <a16:creationId xmlns:a16="http://schemas.microsoft.com/office/drawing/2014/main" id="{81C1E375-0BC2-4FE0-BDCE-858ECBD26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6971" y="100853"/>
          <a:ext cx="1811707" cy="589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136248</xdr:colOff>
      <xdr:row>1</xdr:row>
      <xdr:rowOff>40999</xdr:rowOff>
    </xdr:from>
    <xdr:to>
      <xdr:col>31</xdr:col>
      <xdr:colOff>117380</xdr:colOff>
      <xdr:row>1</xdr:row>
      <xdr:rowOff>665121</xdr:rowOff>
    </xdr:to>
    <xdr:pic>
      <xdr:nvPicPr>
        <xdr:cNvPr id="2" name="Picture 1">
          <a:extLst>
            <a:ext uri="{FF2B5EF4-FFF2-40B4-BE49-F238E27FC236}">
              <a16:creationId xmlns:a16="http://schemas.microsoft.com/office/drawing/2014/main" id="{59F0F689-2D9D-4069-83B1-E44EE0F49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43573" y="231499"/>
          <a:ext cx="1809932" cy="6145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33</xdr:col>
      <xdr:colOff>104775</xdr:colOff>
      <xdr:row>0</xdr:row>
      <xdr:rowOff>9525</xdr:rowOff>
    </xdr:from>
    <xdr:to>
      <xdr:col>35</xdr:col>
      <xdr:colOff>533582</xdr:colOff>
      <xdr:row>1</xdr:row>
      <xdr:rowOff>500932</xdr:rowOff>
    </xdr:to>
    <xdr:pic>
      <xdr:nvPicPr>
        <xdr:cNvPr id="3" name="Picture 1">
          <a:extLst>
            <a:ext uri="{FF2B5EF4-FFF2-40B4-BE49-F238E27FC236}">
              <a16:creationId xmlns:a16="http://schemas.microsoft.com/office/drawing/2014/main" id="{D65AAB54-88B0-4DBA-BC62-31114180EF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46400" y="9525"/>
          <a:ext cx="1809932" cy="6247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180421</xdr:colOff>
      <xdr:row>0</xdr:row>
      <xdr:rowOff>117751</xdr:rowOff>
    </xdr:from>
    <xdr:to>
      <xdr:col>8</xdr:col>
      <xdr:colOff>214011</xdr:colOff>
      <xdr:row>1</xdr:row>
      <xdr:rowOff>551373</xdr:rowOff>
    </xdr:to>
    <xdr:pic>
      <xdr:nvPicPr>
        <xdr:cNvPr id="3" name="Picture 1">
          <a:extLst>
            <a:ext uri="{FF2B5EF4-FFF2-40B4-BE49-F238E27FC236}">
              <a16:creationId xmlns:a16="http://schemas.microsoft.com/office/drawing/2014/main" id="{C622F01B-C598-4D02-9EAA-EAD719D35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3725" y="117751"/>
          <a:ext cx="1805240" cy="624122"/>
        </a:xfrm>
        <a:prstGeom prst="rect">
          <a:avLst/>
        </a:prstGeom>
      </xdr:spPr>
    </xdr:pic>
    <xdr:clientData/>
  </xdr:twoCellAnchor>
</xdr:wsDr>
</file>

<file path=xl/theme/theme1.xml><?xml version="1.0" encoding="utf-8"?>
<a:theme xmlns:a="http://schemas.openxmlformats.org/drawingml/2006/main" name="Office Theme">
  <a:themeElements>
    <a:clrScheme name="Emb">
      <a:dk1>
        <a:sysClr val="windowText" lastClr="000000"/>
      </a:dk1>
      <a:lt1>
        <a:sysClr val="window" lastClr="FFFFFF"/>
      </a:lt1>
      <a:dk2>
        <a:srgbClr val="44546A"/>
      </a:dk2>
      <a:lt2>
        <a:srgbClr val="E7E6E6"/>
      </a:lt2>
      <a:accent1>
        <a:srgbClr val="4B283F"/>
      </a:accent1>
      <a:accent2>
        <a:srgbClr val="E0004D"/>
      </a:accent2>
      <a:accent3>
        <a:srgbClr val="D8D7DF"/>
      </a:accent3>
      <a:accent4>
        <a:srgbClr val="FFCD00"/>
      </a:accent4>
      <a:accent5>
        <a:srgbClr val="954F72"/>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2807-E593-4925-88BE-88438DB7CD88}">
  <sheetPr>
    <tabColor rgb="FF92D050"/>
  </sheetPr>
  <dimension ref="A1:AJ84"/>
  <sheetViews>
    <sheetView showGridLines="0" tabSelected="1" zoomScale="130" zoomScaleNormal="130" workbookViewId="0">
      <pane xSplit="2" ySplit="4" topLeftCell="D5" activePane="bottomRight" state="frozen"/>
      <selection pane="bottomRight" activeCell="L25" sqref="L25"/>
      <selection pane="bottomLeft" activeCell="A5" sqref="A5"/>
      <selection pane="topRight" activeCell="C1" sqref="C1"/>
    </sheetView>
  </sheetViews>
  <sheetFormatPr defaultColWidth="9.140625" defaultRowHeight="15"/>
  <cols>
    <col min="2" max="2" width="69.85546875" customWidth="1"/>
    <col min="3" max="3" width="9" style="40" bestFit="1" customWidth="1"/>
    <col min="4" max="4" width="8.85546875" style="40" customWidth="1"/>
    <col min="5" max="5" width="9.5703125" style="40" customWidth="1"/>
    <col min="6" max="6" width="9.28515625" style="40" customWidth="1"/>
    <col min="7" max="7" width="9" style="40" customWidth="1"/>
    <col min="8" max="8" width="8.85546875" style="40" customWidth="1"/>
    <col min="9" max="9" width="9.5703125" style="40" customWidth="1"/>
    <col min="10" max="10" width="9.28515625" style="40" customWidth="1"/>
    <col min="11" max="11" width="9" style="40" customWidth="1"/>
    <col min="12" max="12" width="10.5703125" style="40" customWidth="1"/>
    <col min="13" max="13" width="9.5703125" style="40" customWidth="1"/>
    <col min="14" max="14" width="9.28515625" style="40" customWidth="1"/>
    <col min="15" max="15" width="11.5703125" style="40" customWidth="1"/>
    <col min="16" max="16" width="11.85546875" style="40" customWidth="1"/>
    <col min="17" max="17" width="10.85546875" style="40" customWidth="1"/>
    <col min="18" max="18" width="10.5703125" style="40" bestFit="1" customWidth="1"/>
    <col min="19" max="19" width="10.42578125" style="40" bestFit="1" customWidth="1"/>
    <col min="20" max="20" width="10.28515625" style="40" bestFit="1" customWidth="1"/>
    <col min="21" max="21" width="10.7109375" style="40" bestFit="1" customWidth="1"/>
    <col min="22" max="26" width="10.7109375" style="40" customWidth="1"/>
    <col min="27" max="27" width="9.28515625" style="40" customWidth="1"/>
    <col min="28" max="28" width="9" style="40" customWidth="1"/>
    <col min="29" max="29" width="9" style="40" bestFit="1" customWidth="1"/>
    <col min="30" max="30" width="9" style="40" customWidth="1"/>
    <col min="31" max="31" width="10.42578125" style="40" bestFit="1" customWidth="1"/>
    <col min="32" max="33" width="10.42578125" style="40" customWidth="1"/>
    <col min="34" max="34" width="40.85546875" customWidth="1"/>
    <col min="35" max="35" width="53.28515625" customWidth="1"/>
    <col min="37" max="37" width="12.28515625" bestFit="1" customWidth="1"/>
  </cols>
  <sheetData>
    <row r="1" spans="1:36">
      <c r="A1" s="1"/>
      <c r="B1" s="143" t="s">
        <v>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300" t="s">
        <v>1</v>
      </c>
      <c r="AI1" s="300"/>
    </row>
    <row r="2" spans="1:36">
      <c r="A2" s="1"/>
      <c r="B2" s="143" t="s">
        <v>2</v>
      </c>
      <c r="C2" s="146"/>
      <c r="D2" s="146"/>
      <c r="E2" s="146"/>
      <c r="F2" s="259"/>
      <c r="G2" s="259"/>
      <c r="H2" s="259"/>
      <c r="I2" s="259"/>
      <c r="J2" s="259"/>
      <c r="K2" s="259"/>
      <c r="L2" s="259"/>
      <c r="M2" s="259"/>
      <c r="N2" s="259"/>
      <c r="O2" s="259"/>
      <c r="P2" s="259"/>
      <c r="Q2" s="259"/>
      <c r="R2" s="259"/>
      <c r="S2" s="259"/>
      <c r="T2" s="259"/>
      <c r="U2" s="259"/>
      <c r="V2" s="259"/>
      <c r="W2" s="259"/>
      <c r="X2" s="259"/>
      <c r="Y2" s="259"/>
      <c r="Z2" s="259"/>
      <c r="AA2" s="259"/>
      <c r="AB2" s="259"/>
      <c r="AC2" s="259"/>
      <c r="AD2" s="146"/>
      <c r="AE2" s="146"/>
      <c r="AF2" s="146"/>
      <c r="AG2" s="146"/>
      <c r="AH2" s="300"/>
      <c r="AI2" s="300"/>
    </row>
    <row r="3" spans="1:36">
      <c r="A3" s="1"/>
      <c r="B3" s="145"/>
      <c r="C3" s="146" t="s">
        <v>3</v>
      </c>
      <c r="D3" s="146" t="s">
        <v>4</v>
      </c>
      <c r="E3" s="146" t="s">
        <v>5</v>
      </c>
      <c r="F3" s="146" t="s">
        <v>6</v>
      </c>
      <c r="G3" s="146" t="s">
        <v>3</v>
      </c>
      <c r="H3" s="146" t="s">
        <v>4</v>
      </c>
      <c r="I3" s="146" t="s">
        <v>5</v>
      </c>
      <c r="J3" s="146" t="s">
        <v>6</v>
      </c>
      <c r="K3" s="146" t="s">
        <v>3</v>
      </c>
      <c r="L3" s="146" t="s">
        <v>7</v>
      </c>
      <c r="M3" s="146" t="s">
        <v>5</v>
      </c>
      <c r="N3" s="146" t="s">
        <v>6</v>
      </c>
      <c r="O3" s="146" t="s">
        <v>8</v>
      </c>
      <c r="P3" s="146" t="s">
        <v>9</v>
      </c>
      <c r="Q3" s="146" t="s">
        <v>10</v>
      </c>
      <c r="R3" s="146" t="s">
        <v>11</v>
      </c>
      <c r="S3" s="146" t="s">
        <v>12</v>
      </c>
      <c r="T3" s="146" t="s">
        <v>13</v>
      </c>
      <c r="U3" s="146" t="s">
        <v>14</v>
      </c>
      <c r="V3" s="146" t="s">
        <v>15</v>
      </c>
      <c r="W3" s="146" t="s">
        <v>12</v>
      </c>
      <c r="X3" s="146" t="s">
        <v>13</v>
      </c>
      <c r="Y3" s="146" t="s">
        <v>14</v>
      </c>
      <c r="Z3" s="146" t="s">
        <v>15</v>
      </c>
      <c r="AA3" s="146"/>
      <c r="AB3" s="147" t="s">
        <v>16</v>
      </c>
      <c r="AC3" s="147" t="s">
        <v>16</v>
      </c>
      <c r="AD3" s="147" t="s">
        <v>16</v>
      </c>
      <c r="AE3" s="147" t="s">
        <v>17</v>
      </c>
      <c r="AF3" s="147" t="s">
        <v>18</v>
      </c>
      <c r="AG3" s="147" t="s">
        <v>18</v>
      </c>
      <c r="AH3" s="300"/>
      <c r="AI3" s="300"/>
    </row>
    <row r="4" spans="1:36">
      <c r="A4" s="1"/>
      <c r="B4" s="148"/>
      <c r="C4" s="149">
        <v>2020</v>
      </c>
      <c r="D4" s="149">
        <v>2020</v>
      </c>
      <c r="E4" s="149">
        <v>2020</v>
      </c>
      <c r="F4" s="149">
        <v>2021</v>
      </c>
      <c r="G4" s="149">
        <v>2021</v>
      </c>
      <c r="H4" s="149">
        <v>2021</v>
      </c>
      <c r="I4" s="149">
        <v>2021</v>
      </c>
      <c r="J4" s="149">
        <v>2022</v>
      </c>
      <c r="K4" s="149">
        <v>2022</v>
      </c>
      <c r="L4" s="149">
        <v>2022</v>
      </c>
      <c r="M4" s="149">
        <v>2022</v>
      </c>
      <c r="N4" s="149">
        <v>2023</v>
      </c>
      <c r="O4" s="149">
        <v>2023</v>
      </c>
      <c r="P4" s="149">
        <v>2023</v>
      </c>
      <c r="Q4" s="149">
        <v>2023</v>
      </c>
      <c r="R4" s="149">
        <v>2024</v>
      </c>
      <c r="S4" s="149">
        <v>2024</v>
      </c>
      <c r="T4" s="149">
        <v>2024</v>
      </c>
      <c r="U4" s="149">
        <v>2024</v>
      </c>
      <c r="V4" s="149">
        <v>2025</v>
      </c>
      <c r="W4" s="149">
        <v>2025</v>
      </c>
      <c r="X4" s="149">
        <v>2025</v>
      </c>
      <c r="Y4" s="149">
        <v>2025</v>
      </c>
      <c r="Z4" s="149">
        <v>2026</v>
      </c>
      <c r="AA4" s="149"/>
      <c r="AB4" s="150" t="s">
        <v>19</v>
      </c>
      <c r="AC4" s="150" t="s">
        <v>20</v>
      </c>
      <c r="AD4" s="174" t="s">
        <v>21</v>
      </c>
      <c r="AE4" s="174" t="s">
        <v>22</v>
      </c>
      <c r="AF4" s="174" t="s">
        <v>23</v>
      </c>
      <c r="AG4" s="174" t="s">
        <v>24</v>
      </c>
      <c r="AH4" s="300"/>
      <c r="AI4" s="300"/>
    </row>
    <row r="5" spans="1:36">
      <c r="A5" s="1"/>
      <c r="B5" s="1"/>
      <c r="C5" s="17"/>
      <c r="D5" s="17"/>
      <c r="E5" s="17"/>
      <c r="F5" s="17"/>
      <c r="G5" s="17"/>
      <c r="H5" s="17"/>
      <c r="I5" s="17"/>
      <c r="J5" s="17"/>
      <c r="K5" s="17"/>
      <c r="L5" s="17"/>
      <c r="M5" s="17"/>
      <c r="N5" s="17"/>
      <c r="O5" s="17"/>
      <c r="P5" s="17"/>
      <c r="Q5" s="17"/>
      <c r="R5" s="17"/>
      <c r="S5" s="17"/>
      <c r="T5" s="17"/>
      <c r="U5" s="17"/>
      <c r="V5" s="17"/>
      <c r="W5" s="17"/>
      <c r="X5" s="17"/>
      <c r="Y5" s="17"/>
      <c r="Z5" s="17"/>
      <c r="AA5" s="17"/>
      <c r="AB5" s="1"/>
      <c r="AC5" s="1"/>
      <c r="AD5" s="1"/>
      <c r="AE5" s="1"/>
      <c r="AF5" s="1"/>
      <c r="AG5" s="1"/>
      <c r="AH5" s="208"/>
      <c r="AI5" s="208"/>
    </row>
    <row r="6" spans="1:36">
      <c r="A6" s="1"/>
      <c r="B6" s="3" t="s">
        <v>25</v>
      </c>
      <c r="C6" s="23">
        <v>2068.7370000000001</v>
      </c>
      <c r="D6" s="23">
        <v>2384.4810000000002</v>
      </c>
      <c r="E6" s="23">
        <v>2154.415</v>
      </c>
      <c r="F6" s="23">
        <v>2391.9870000000001</v>
      </c>
      <c r="G6" s="23">
        <v>3432.7890000000002</v>
      </c>
      <c r="H6" s="23">
        <v>3305.2669999999998</v>
      </c>
      <c r="I6" s="23">
        <v>5090.9769999999999</v>
      </c>
      <c r="J6" s="23">
        <v>5237.9989999999998</v>
      </c>
      <c r="K6" s="23">
        <v>7117.5119999999997</v>
      </c>
      <c r="L6" s="23">
        <v>9569.393</v>
      </c>
      <c r="M6" s="23">
        <v>11622.126919999999</v>
      </c>
      <c r="N6" s="23">
        <v>9356.0243799999953</v>
      </c>
      <c r="O6" s="222">
        <v>7266.2340000000004</v>
      </c>
      <c r="P6" s="222">
        <v>6760.4409999999998</v>
      </c>
      <c r="Q6" s="228">
        <v>7624.598</v>
      </c>
      <c r="R6" s="222">
        <v>5757.4269999999997</v>
      </c>
      <c r="S6" s="222">
        <v>4672.5234499999997</v>
      </c>
      <c r="T6" s="222">
        <v>4480.2463100000004</v>
      </c>
      <c r="U6" s="222">
        <v>6984.5433400000002</v>
      </c>
      <c r="V6" s="222">
        <v>5177.0888999999997</v>
      </c>
      <c r="W6" s="222">
        <v>3171.0039999999999</v>
      </c>
      <c r="X6" s="222">
        <v>3628.0719999999997</v>
      </c>
      <c r="Y6" s="222">
        <v>5176</v>
      </c>
      <c r="Z6" s="222"/>
      <c r="AA6" s="23"/>
      <c r="AB6" s="79">
        <v>8999.6200000000008</v>
      </c>
      <c r="AC6" s="79">
        <v>17067.031999999999</v>
      </c>
      <c r="AD6" s="79">
        <v>37665.056299999997</v>
      </c>
      <c r="AE6" s="222">
        <v>27408.7</v>
      </c>
      <c r="AF6" s="222">
        <v>21314.097999999998</v>
      </c>
      <c r="AG6" s="222"/>
      <c r="AH6" s="208"/>
      <c r="AI6" s="208"/>
      <c r="AJ6" s="77"/>
    </row>
    <row r="7" spans="1:36">
      <c r="A7" s="1"/>
      <c r="B7" s="3" t="s">
        <v>26</v>
      </c>
      <c r="C7" s="23">
        <v>64.546000000000006</v>
      </c>
      <c r="D7" s="23">
        <v>64.078000000000003</v>
      </c>
      <c r="E7" s="23">
        <v>59.354999999999997</v>
      </c>
      <c r="F7" s="23">
        <v>99.834000000000003</v>
      </c>
      <c r="G7" s="23">
        <v>89.099000000000004</v>
      </c>
      <c r="H7" s="23">
        <v>67.826999999999998</v>
      </c>
      <c r="I7" s="23">
        <v>75.406999999999996</v>
      </c>
      <c r="J7" s="23">
        <v>100.794</v>
      </c>
      <c r="K7" s="23">
        <v>99.787999999999997</v>
      </c>
      <c r="L7" s="23">
        <v>128.72499999999999</v>
      </c>
      <c r="M7" s="23">
        <v>62.938829999999989</v>
      </c>
      <c r="N7" s="23">
        <v>117.09541999999999</v>
      </c>
      <c r="O7" s="222">
        <v>86.872</v>
      </c>
      <c r="P7" s="222">
        <v>124.59399999999999</v>
      </c>
      <c r="Q7" s="228">
        <v>141.23500000000001</v>
      </c>
      <c r="R7" s="222">
        <v>209.893</v>
      </c>
      <c r="S7" s="222">
        <v>214.13</v>
      </c>
      <c r="T7" s="222">
        <v>109.372</v>
      </c>
      <c r="U7" s="222">
        <v>91.103999999999999</v>
      </c>
      <c r="V7" s="222">
        <v>8723.2810000000009</v>
      </c>
      <c r="W7" s="222">
        <v>92.781290000000112</v>
      </c>
      <c r="X7" s="222">
        <v>102.738</v>
      </c>
      <c r="Y7" s="222">
        <v>426</v>
      </c>
      <c r="Z7" s="222"/>
      <c r="AA7" s="23"/>
      <c r="AB7" s="79">
        <v>287.81299999999999</v>
      </c>
      <c r="AC7" s="79">
        <v>333.12699999999995</v>
      </c>
      <c r="AD7" s="79">
        <v>408.54724999999996</v>
      </c>
      <c r="AE7" s="222">
        <v>562.59400000000005</v>
      </c>
      <c r="AF7" s="231">
        <v>8388.6579999999994</v>
      </c>
      <c r="AG7" s="231"/>
      <c r="AH7" s="208"/>
      <c r="AI7" s="208"/>
    </row>
    <row r="8" spans="1:36">
      <c r="A8" s="1"/>
      <c r="B8" s="4" t="s">
        <v>27</v>
      </c>
      <c r="C8" s="31">
        <v>2133.2829999999999</v>
      </c>
      <c r="D8" s="31">
        <v>2448.5590000000002</v>
      </c>
      <c r="E8" s="31">
        <v>2213.77</v>
      </c>
      <c r="F8" s="31">
        <v>2491.8209999999999</v>
      </c>
      <c r="G8" s="31">
        <v>3521.8880000000004</v>
      </c>
      <c r="H8" s="31">
        <v>3373.0940000000001</v>
      </c>
      <c r="I8" s="31">
        <v>5166.384</v>
      </c>
      <c r="J8" s="31">
        <v>5338.7929999999997</v>
      </c>
      <c r="K8" s="31">
        <v>7218</v>
      </c>
      <c r="L8" s="31">
        <v>9698.1180000000004</v>
      </c>
      <c r="M8" s="31">
        <v>11685.065749999998</v>
      </c>
      <c r="N8" s="31">
        <v>9473.1197999999949</v>
      </c>
      <c r="O8" s="223">
        <v>7353.1059999999998</v>
      </c>
      <c r="P8" s="223">
        <v>6885.0349999999999</v>
      </c>
      <c r="Q8" s="229">
        <v>7765.8329999999996</v>
      </c>
      <c r="R8" s="229">
        <v>5967.32</v>
      </c>
      <c r="S8" s="229">
        <v>4886.6534499999998</v>
      </c>
      <c r="T8" s="229">
        <v>4589.6183100000007</v>
      </c>
      <c r="U8" s="229">
        <v>7075.6473400000004</v>
      </c>
      <c r="V8" s="229">
        <v>13899.369900000002</v>
      </c>
      <c r="W8" s="229">
        <v>3263.7852899999998</v>
      </c>
      <c r="X8" s="229">
        <v>3730.8099999999995</v>
      </c>
      <c r="Y8" s="229">
        <v>5603</v>
      </c>
      <c r="Z8" s="229"/>
      <c r="AA8" s="193"/>
      <c r="AB8" s="80">
        <v>9288</v>
      </c>
      <c r="AC8" s="80">
        <v>17400.159</v>
      </c>
      <c r="AD8" s="80">
        <v>38073.60355</v>
      </c>
      <c r="AE8" s="223">
        <v>27971.294000000002</v>
      </c>
      <c r="AF8" s="224">
        <v>29702.755999999998</v>
      </c>
      <c r="AG8" s="224"/>
      <c r="AH8" s="208"/>
      <c r="AI8" s="208"/>
    </row>
    <row r="9" spans="1:36">
      <c r="A9" s="1"/>
      <c r="B9" s="2"/>
      <c r="C9" s="24"/>
      <c r="D9" s="24"/>
      <c r="E9" s="24"/>
      <c r="F9" s="24"/>
      <c r="G9" s="24"/>
      <c r="H9" s="24"/>
      <c r="I9" s="24"/>
      <c r="J9" s="24"/>
      <c r="K9" s="24"/>
      <c r="L9" s="24"/>
      <c r="M9" s="24"/>
      <c r="N9" s="24"/>
      <c r="O9" s="224"/>
      <c r="P9" s="224"/>
      <c r="Q9" s="230"/>
      <c r="R9" s="224"/>
      <c r="S9" s="224"/>
      <c r="T9" s="224"/>
      <c r="U9" s="224"/>
      <c r="V9" s="224"/>
      <c r="W9" s="224"/>
      <c r="X9" s="224"/>
      <c r="Y9" s="224"/>
      <c r="Z9" s="224"/>
      <c r="AA9" s="24"/>
      <c r="AB9" s="81"/>
      <c r="AC9" s="81"/>
      <c r="AD9" s="81"/>
      <c r="AE9" s="224"/>
      <c r="AF9" s="224"/>
      <c r="AG9" s="224"/>
      <c r="AH9" s="208"/>
      <c r="AI9" s="208"/>
    </row>
    <row r="10" spans="1:36">
      <c r="A10" s="1"/>
      <c r="B10" s="3" t="s">
        <v>28</v>
      </c>
      <c r="C10" s="23">
        <v>247.88200000000001</v>
      </c>
      <c r="D10" s="23">
        <v>273.45400000000001</v>
      </c>
      <c r="E10" s="23">
        <v>372.44600000000003</v>
      </c>
      <c r="F10" s="23">
        <v>397.78199999999998</v>
      </c>
      <c r="G10" s="23">
        <v>469.16199999999998</v>
      </c>
      <c r="H10" s="23">
        <v>558.44600000000003</v>
      </c>
      <c r="I10" s="23">
        <v>595.68299999999999</v>
      </c>
      <c r="J10" s="23">
        <v>670.16700000000003</v>
      </c>
      <c r="K10" s="23">
        <v>866.15499999999997</v>
      </c>
      <c r="L10" s="23">
        <v>1096.57</v>
      </c>
      <c r="M10" s="23">
        <v>1351.3339699999997</v>
      </c>
      <c r="N10" s="23">
        <v>1474.0884900000003</v>
      </c>
      <c r="O10" s="222">
        <v>1407.837</v>
      </c>
      <c r="P10" s="222">
        <v>1393.1569999999999</v>
      </c>
      <c r="Q10" s="228">
        <v>1262.9549999999999</v>
      </c>
      <c r="R10" s="222">
        <v>1101.4939999999999</v>
      </c>
      <c r="S10" s="222">
        <v>682.4849999999999</v>
      </c>
      <c r="T10" s="222">
        <v>654.4</v>
      </c>
      <c r="U10" s="222">
        <v>642.82800000000009</v>
      </c>
      <c r="V10" s="222">
        <v>606.94200000000001</v>
      </c>
      <c r="W10" s="222">
        <v>555.74534000000006</v>
      </c>
      <c r="X10" s="222">
        <v>533.57500000000005</v>
      </c>
      <c r="Y10" s="222">
        <v>528</v>
      </c>
      <c r="Z10" s="222"/>
      <c r="AA10" s="222"/>
      <c r="AB10" s="79">
        <v>1291.5640000000001</v>
      </c>
      <c r="AC10" s="79">
        <v>2293.4580000000001</v>
      </c>
      <c r="AD10" s="79">
        <v>4788.1470799999997</v>
      </c>
      <c r="AE10" s="222">
        <v>5165.4430000000002</v>
      </c>
      <c r="AF10" s="222">
        <v>2586.7040000000002</v>
      </c>
      <c r="AG10" s="222"/>
      <c r="AH10" s="208"/>
      <c r="AI10" s="208"/>
    </row>
    <row r="11" spans="1:36">
      <c r="A11" s="1"/>
      <c r="B11" s="3" t="s">
        <v>29</v>
      </c>
      <c r="C11" s="23">
        <v>-759.89200000000005</v>
      </c>
      <c r="D11" s="23">
        <v>-1034.076</v>
      </c>
      <c r="E11" s="23">
        <v>-861.34500000000003</v>
      </c>
      <c r="F11" s="23">
        <v>-963.09400000000005</v>
      </c>
      <c r="G11" s="23">
        <v>-812.68799999999999</v>
      </c>
      <c r="H11" s="23">
        <v>-786.00900000000001</v>
      </c>
      <c r="I11" s="23">
        <v>-1709.4010000000001</v>
      </c>
      <c r="J11" s="23">
        <v>-1388.9570000000001</v>
      </c>
      <c r="K11" s="23">
        <v>-2506.1909999999998</v>
      </c>
      <c r="L11" s="23">
        <v>-3299.5129999999999</v>
      </c>
      <c r="M11" s="23">
        <v>-5057.2145899999996</v>
      </c>
      <c r="N11" s="23">
        <v>-3905.1949000000022</v>
      </c>
      <c r="O11" s="222">
        <v>-1894.2570000000001</v>
      </c>
      <c r="P11" s="222">
        <v>-1550.049</v>
      </c>
      <c r="Q11" s="228">
        <v>-2535.1950000000002</v>
      </c>
      <c r="R11" s="222">
        <v>-1499.1220000000001</v>
      </c>
      <c r="S11" s="222">
        <v>-972.50599999999997</v>
      </c>
      <c r="T11" s="222">
        <v>-1270.3110000000001</v>
      </c>
      <c r="U11" s="222">
        <v>-2905.89</v>
      </c>
      <c r="V11" s="222">
        <v>-1454.74</v>
      </c>
      <c r="W11" s="222">
        <v>-1008.4474100000001</v>
      </c>
      <c r="X11" s="222">
        <v>-1254.662</v>
      </c>
      <c r="Y11" s="222">
        <v>-2316</v>
      </c>
      <c r="Z11" s="222"/>
      <c r="AA11" s="222"/>
      <c r="AB11" s="79">
        <v>-3618.9070000000002</v>
      </c>
      <c r="AC11" s="79">
        <v>-4697.0550000000003</v>
      </c>
      <c r="AD11" s="79">
        <v>-14768.11333</v>
      </c>
      <c r="AE11" s="222">
        <v>-7478.6229999999996</v>
      </c>
      <c r="AF11" s="222">
        <v>-6603.723</v>
      </c>
      <c r="AG11" s="222"/>
      <c r="AH11" s="208"/>
      <c r="AI11" s="208"/>
    </row>
    <row r="12" spans="1:36">
      <c r="A12" s="1"/>
      <c r="B12" s="3" t="s">
        <v>30</v>
      </c>
      <c r="C12" s="23">
        <v>-249.68688900000001</v>
      </c>
      <c r="D12" s="23">
        <v>-337.40012199999995</v>
      </c>
      <c r="E12" s="23">
        <v>-361.17627099999999</v>
      </c>
      <c r="F12" s="23">
        <v>-281.69799999999998</v>
      </c>
      <c r="G12" s="23">
        <v>-753.15275899999995</v>
      </c>
      <c r="H12" s="23">
        <v>-935.41370999999992</v>
      </c>
      <c r="I12" s="23">
        <v>-1407.741955</v>
      </c>
      <c r="J12" s="23">
        <v>-1648.6303849999999</v>
      </c>
      <c r="K12" s="23">
        <v>-1805.9290000000001</v>
      </c>
      <c r="L12" s="23">
        <v>-2363.826</v>
      </c>
      <c r="M12" s="23">
        <f>-2261.23545-23</f>
        <v>-2284.2354500000001</v>
      </c>
      <c r="N12" s="23">
        <v>-2250.3380999999999</v>
      </c>
      <c r="O12" s="222">
        <v>-1983.067</v>
      </c>
      <c r="P12" s="222">
        <v>-2039.0229999999999</v>
      </c>
      <c r="Q12" s="228">
        <v>-1849.117</v>
      </c>
      <c r="R12" s="222">
        <v>-1517.529</v>
      </c>
      <c r="S12" s="222">
        <v>-1256.7949999999998</v>
      </c>
      <c r="T12" s="222">
        <v>-1297.826</v>
      </c>
      <c r="U12" s="222">
        <v>-1554.914</v>
      </c>
      <c r="V12" s="222">
        <v>-1349.008</v>
      </c>
      <c r="W12" s="222">
        <v>-745.92954999999995</v>
      </c>
      <c r="X12" s="222">
        <v>-883.77700000000004</v>
      </c>
      <c r="Y12" s="222">
        <v>-989</v>
      </c>
      <c r="Z12" s="222"/>
      <c r="AA12" s="222"/>
      <c r="AB12" s="79">
        <v>-1229.9612819999998</v>
      </c>
      <c r="AC12" s="79">
        <v>-4744.9388089999993</v>
      </c>
      <c r="AD12" s="79">
        <v>-8704.3283100000008</v>
      </c>
      <c r="AE12" s="222">
        <v>-7388.7359999999999</v>
      </c>
      <c r="AF12" s="222">
        <v>-5458.7430000000004</v>
      </c>
      <c r="AG12" s="222"/>
      <c r="AH12" s="208"/>
      <c r="AI12" s="208"/>
    </row>
    <row r="13" spans="1:36">
      <c r="A13" s="1"/>
      <c r="B13" s="3" t="s">
        <v>31</v>
      </c>
      <c r="C13" s="23">
        <v>-402.65913</v>
      </c>
      <c r="D13" s="23">
        <v>-460.90169000000003</v>
      </c>
      <c r="E13" s="23">
        <v>-522.97706500000004</v>
      </c>
      <c r="F13" s="23">
        <v>-634.88685299999997</v>
      </c>
      <c r="G13" s="23">
        <v>-1841.019511</v>
      </c>
      <c r="H13" s="23">
        <v>-2007.6410000000001</v>
      </c>
      <c r="I13" s="23">
        <v>-2214.895</v>
      </c>
      <c r="J13" s="23">
        <v>-2538.7069999999999</v>
      </c>
      <c r="K13" s="23">
        <v>-2939.8980000000001</v>
      </c>
      <c r="L13" s="23">
        <v>-3227.7159999999999</v>
      </c>
      <c r="M13" s="23">
        <f>-3553.27315-52</f>
        <v>-3605.27315</v>
      </c>
      <c r="N13" s="23">
        <v>-2676.3538800000001</v>
      </c>
      <c r="O13" s="222">
        <v>-2849.1239999999998</v>
      </c>
      <c r="P13" s="222">
        <v>-3119.4569999999999</v>
      </c>
      <c r="Q13" s="228">
        <v>-2876.712</v>
      </c>
      <c r="R13" s="222">
        <v>-3250.2139999999999</v>
      </c>
      <c r="S13" s="222">
        <v>-2933.393</v>
      </c>
      <c r="T13" s="222">
        <v>-1676.25</v>
      </c>
      <c r="U13" s="222">
        <v>-1670.5840000000001</v>
      </c>
      <c r="V13" s="222">
        <v>-1826.9259999999999</v>
      </c>
      <c r="W13" s="222">
        <v>-1399.9641000000001</v>
      </c>
      <c r="X13" s="222">
        <v>-1087.232</v>
      </c>
      <c r="Y13" s="222">
        <v>-1309</v>
      </c>
      <c r="Z13" s="222"/>
      <c r="AA13" s="222"/>
      <c r="AB13" s="79">
        <v>-2021.4247380000002</v>
      </c>
      <c r="AC13" s="79">
        <v>-8602.2625110000008</v>
      </c>
      <c r="AD13" s="79">
        <v>-12449.2407</v>
      </c>
      <c r="AE13" s="222">
        <v>-12095.507</v>
      </c>
      <c r="AF13" s="222">
        <v>-8107.415</v>
      </c>
      <c r="AG13" s="222"/>
      <c r="AH13" s="208"/>
      <c r="AI13" s="208"/>
    </row>
    <row r="14" spans="1:36">
      <c r="A14" s="1"/>
      <c r="B14" s="3" t="s">
        <v>32</v>
      </c>
      <c r="C14" s="23">
        <v>-388.38876199999999</v>
      </c>
      <c r="D14" s="23">
        <v>-413.83934899999997</v>
      </c>
      <c r="E14" s="23">
        <v>-425.619823</v>
      </c>
      <c r="F14" s="23">
        <v>-439.78300000000002</v>
      </c>
      <c r="G14" s="23">
        <v>-479.14399200000008</v>
      </c>
      <c r="H14" s="23">
        <v>-504.64119800000009</v>
      </c>
      <c r="I14" s="23">
        <v>-644.28599999999994</v>
      </c>
      <c r="J14" s="23">
        <v>-1164.8579999999999</v>
      </c>
      <c r="K14" s="23">
        <v>-1100.0519999999999</v>
      </c>
      <c r="L14" s="23">
        <v>-1564.731</v>
      </c>
      <c r="M14" s="23">
        <v>-1736.6449299999997</v>
      </c>
      <c r="N14" s="23">
        <v>-2121.6942600000002</v>
      </c>
      <c r="O14" s="222">
        <v>-1494.2650000000001</v>
      </c>
      <c r="P14" s="222">
        <v>-2749.143</v>
      </c>
      <c r="Q14" s="228">
        <v>-2035.184</v>
      </c>
      <c r="R14" s="222">
        <v>-7492.74</v>
      </c>
      <c r="S14" s="222">
        <v>-1227.28</v>
      </c>
      <c r="T14" s="222">
        <v>-1014.116</v>
      </c>
      <c r="U14" s="222">
        <v>-1048.71</v>
      </c>
      <c r="V14" s="222">
        <v>-5393.5789999999997</v>
      </c>
      <c r="W14" s="222">
        <v>-898.01674000000003</v>
      </c>
      <c r="X14" s="222">
        <v>-1143.2840000000001</v>
      </c>
      <c r="Y14" s="222">
        <v>-850</v>
      </c>
      <c r="Z14" s="222"/>
      <c r="AA14" s="222"/>
      <c r="AB14" s="79">
        <v>-1667.6309339999998</v>
      </c>
      <c r="AC14" s="79">
        <v>-2792.9291899999998</v>
      </c>
      <c r="AD14" s="79">
        <v>-6523.1230299999997</v>
      </c>
      <c r="AE14" s="222">
        <v>-13771.332</v>
      </c>
      <c r="AF14" s="222">
        <v>-8684.6849999999995</v>
      </c>
      <c r="AG14" s="222"/>
      <c r="AH14" s="208"/>
      <c r="AI14" s="208"/>
    </row>
    <row r="15" spans="1:36">
      <c r="A15" s="1"/>
      <c r="B15" s="3" t="s">
        <v>33</v>
      </c>
      <c r="C15" s="23">
        <v>-95.177000000000007</v>
      </c>
      <c r="D15" s="23">
        <v>-15.942</v>
      </c>
      <c r="E15" s="23">
        <v>-59.771999999999998</v>
      </c>
      <c r="F15" s="23">
        <v>-26.521000000000001</v>
      </c>
      <c r="G15" s="23">
        <v>-71.91</v>
      </c>
      <c r="H15" s="23">
        <v>-81.834000000000003</v>
      </c>
      <c r="I15" s="23">
        <v>-52.52</v>
      </c>
      <c r="J15" s="23">
        <v>-240.88900000000001</v>
      </c>
      <c r="K15" s="23">
        <v>-133.94300000000001</v>
      </c>
      <c r="L15" s="23">
        <v>-28.213999999999999</v>
      </c>
      <c r="M15" s="23">
        <f>-208.71331+75</f>
        <v>-133.71331000000001</v>
      </c>
      <c r="N15" s="23">
        <v>-140.32470000000001</v>
      </c>
      <c r="O15" s="222">
        <v>-54.627000000000002</v>
      </c>
      <c r="P15" s="222">
        <v>-63.38</v>
      </c>
      <c r="Q15" s="228">
        <v>-43.286999999999999</v>
      </c>
      <c r="R15" s="222">
        <v>-6653.37</v>
      </c>
      <c r="S15" s="222">
        <v>-697.98</v>
      </c>
      <c r="T15" s="222">
        <v>-28.813000000000002</v>
      </c>
      <c r="U15" s="222">
        <v>-84.724000000000004</v>
      </c>
      <c r="V15" s="222">
        <v>-40.680000000000007</v>
      </c>
      <c r="W15" s="222">
        <v>-41.092950000000002</v>
      </c>
      <c r="X15" s="222">
        <v>-37.965999999999994</v>
      </c>
      <c r="Y15" s="222">
        <v>-3</v>
      </c>
      <c r="Z15" s="222"/>
      <c r="AA15" s="222"/>
      <c r="AB15" s="79">
        <v>-197.41199999999998</v>
      </c>
      <c r="AC15" s="79">
        <v>-447.15300000000002</v>
      </c>
      <c r="AD15" s="79">
        <v>-436.19538999999997</v>
      </c>
      <c r="AE15" s="222">
        <v>-6814.6639999999998</v>
      </c>
      <c r="AF15" s="222">
        <v>-104.125</v>
      </c>
      <c r="AG15" s="222"/>
      <c r="AH15" s="208"/>
      <c r="AI15" s="208"/>
    </row>
    <row r="16" spans="1:36">
      <c r="A16" s="1"/>
      <c r="B16" s="3" t="s">
        <v>34</v>
      </c>
      <c r="C16" s="32">
        <v>16.722000000000001</v>
      </c>
      <c r="D16" s="32">
        <v>42.465000000000003</v>
      </c>
      <c r="E16" s="32">
        <v>39.792000000000002</v>
      </c>
      <c r="F16" s="32">
        <v>114.795</v>
      </c>
      <c r="G16" s="32">
        <v>21.69</v>
      </c>
      <c r="H16" s="32">
        <v>428.47699999999998</v>
      </c>
      <c r="I16" s="32">
        <v>8.1259999999999994</v>
      </c>
      <c r="J16" s="32">
        <v>6.3109999999999999</v>
      </c>
      <c r="K16" s="32">
        <v>4.6219999999999999</v>
      </c>
      <c r="L16" s="94">
        <v>150.11799999999999</v>
      </c>
      <c r="M16" s="94">
        <v>6.3688099999999981</v>
      </c>
      <c r="N16" s="94">
        <v>51.84467999999999</v>
      </c>
      <c r="O16" s="231">
        <v>6.1887999999999996</v>
      </c>
      <c r="P16" s="232">
        <v>0.14499999999999999</v>
      </c>
      <c r="Q16" s="233">
        <v>5.7629999999999999</v>
      </c>
      <c r="R16" s="232">
        <v>-0.316</v>
      </c>
      <c r="S16" s="232">
        <v>-7.0000000000001172E-3</v>
      </c>
      <c r="T16" s="232">
        <v>0.43799999999999994</v>
      </c>
      <c r="U16" s="232">
        <v>0.73899999999999999</v>
      </c>
      <c r="V16" s="232">
        <v>-9.2729999999999997</v>
      </c>
      <c r="W16" s="232">
        <v>0.85772999999999999</v>
      </c>
      <c r="X16" s="232">
        <v>1.8960000000000001</v>
      </c>
      <c r="Y16" s="232">
        <v>1</v>
      </c>
      <c r="Z16" s="232"/>
      <c r="AA16" s="232"/>
      <c r="AB16" s="82">
        <v>213.774</v>
      </c>
      <c r="AC16" s="82">
        <v>464.60399999999993</v>
      </c>
      <c r="AD16" s="82">
        <v>212.9538</v>
      </c>
      <c r="AE16" s="222">
        <v>11.78</v>
      </c>
      <c r="AF16" s="231">
        <v>-7.6159999999999997</v>
      </c>
      <c r="AG16" s="231"/>
      <c r="AH16" s="208"/>
      <c r="AI16" s="208"/>
    </row>
    <row r="17" spans="1:35">
      <c r="A17" s="1"/>
      <c r="B17" s="5" t="s">
        <v>35</v>
      </c>
      <c r="C17" s="24">
        <v>502.08321899999976</v>
      </c>
      <c r="D17" s="24">
        <v>502.31883900000037</v>
      </c>
      <c r="E17" s="24">
        <v>395.11784099999977</v>
      </c>
      <c r="F17" s="24">
        <v>658.41514700000016</v>
      </c>
      <c r="G17" s="24">
        <v>54.825737999999973</v>
      </c>
      <c r="H17" s="24">
        <v>44.478091999999947</v>
      </c>
      <c r="I17" s="24">
        <v>-258.65095499999973</v>
      </c>
      <c r="J17" s="24">
        <v>-966.77038500000003</v>
      </c>
      <c r="K17" s="24">
        <v>-397.93600000000089</v>
      </c>
      <c r="L17" s="24">
        <v>460.80600000000027</v>
      </c>
      <c r="M17" s="24">
        <v>225.68709999999774</v>
      </c>
      <c r="N17" s="24">
        <v>-94.852870000007499</v>
      </c>
      <c r="O17" s="224">
        <v>491.791</v>
      </c>
      <c r="P17" s="224">
        <v>-1242.7149999999999</v>
      </c>
      <c r="Q17" s="230">
        <v>-304.94400000000002</v>
      </c>
      <c r="R17" s="224">
        <v>-13344.476000000001</v>
      </c>
      <c r="S17" s="224">
        <v>-1518.822550000001</v>
      </c>
      <c r="T17" s="224">
        <v>-42.859689999999773</v>
      </c>
      <c r="U17" s="224">
        <v>454.39234000000158</v>
      </c>
      <c r="V17" s="224">
        <v>4431.1059000000014</v>
      </c>
      <c r="W17" s="224">
        <v>-272.06239000000045</v>
      </c>
      <c r="X17" s="224">
        <v>-140.64000000000109</v>
      </c>
      <c r="Y17" s="224">
        <v>663</v>
      </c>
      <c r="Z17" s="224"/>
      <c r="AA17" s="224"/>
      <c r="AB17" s="81">
        <v>2057.9350460000019</v>
      </c>
      <c r="AC17" s="81">
        <v>-1126.1175100000019</v>
      </c>
      <c r="AD17" s="81">
        <v>193.70367000000135</v>
      </c>
      <c r="AE17" s="223">
        <v>-14400.343999999999</v>
      </c>
      <c r="AF17" s="224">
        <v>3324.1529999999984</v>
      </c>
      <c r="AG17" s="224"/>
      <c r="AH17" s="208"/>
      <c r="AI17" s="208"/>
    </row>
    <row r="18" spans="1:35">
      <c r="A18" s="1"/>
      <c r="B18" s="6"/>
      <c r="C18" s="24"/>
      <c r="D18" s="24"/>
      <c r="E18" s="24"/>
      <c r="F18" s="24"/>
      <c r="G18" s="24"/>
      <c r="H18" s="24"/>
      <c r="I18" s="24"/>
      <c r="J18" s="24"/>
      <c r="K18" s="24"/>
      <c r="L18" s="24"/>
      <c r="M18" s="17"/>
      <c r="N18" s="17"/>
      <c r="O18" s="224"/>
      <c r="P18" s="224"/>
      <c r="Q18" s="228"/>
      <c r="R18" s="234"/>
      <c r="S18" s="234"/>
      <c r="T18" s="234"/>
      <c r="U18" s="234"/>
      <c r="V18" s="234"/>
      <c r="W18" s="234"/>
      <c r="X18" s="234"/>
      <c r="Y18" s="234"/>
      <c r="Z18" s="234"/>
      <c r="AA18" s="234"/>
      <c r="AB18" s="81"/>
      <c r="AC18" s="81"/>
      <c r="AD18" s="81"/>
      <c r="AE18" s="224"/>
      <c r="AF18" s="224"/>
      <c r="AG18" s="224"/>
    </row>
    <row r="19" spans="1:35">
      <c r="A19" s="1"/>
      <c r="B19" s="7" t="s">
        <v>36</v>
      </c>
      <c r="C19" s="32">
        <v>-997.14700000000005</v>
      </c>
      <c r="D19" s="32">
        <v>-932.06</v>
      </c>
      <c r="E19" s="32">
        <v>-935.1</v>
      </c>
      <c r="F19" s="32">
        <v>-1238.25</v>
      </c>
      <c r="G19" s="32">
        <v>202.06700000000001</v>
      </c>
      <c r="H19" s="32">
        <v>2051.0169999999998</v>
      </c>
      <c r="I19" s="32">
        <v>-840.22199999999998</v>
      </c>
      <c r="J19" s="32">
        <v>1372.424</v>
      </c>
      <c r="K19" s="32">
        <v>538.30200000000002</v>
      </c>
      <c r="L19" s="94">
        <v>2161.6819999999998</v>
      </c>
      <c r="M19" s="94">
        <v>1368.8904099999997</v>
      </c>
      <c r="N19" s="94">
        <v>753</v>
      </c>
      <c r="O19" s="231">
        <v>1378.7929999999999</v>
      </c>
      <c r="P19" s="232">
        <v>-57.125</v>
      </c>
      <c r="Q19" s="233">
        <v>-1656.78</v>
      </c>
      <c r="R19" s="232">
        <v>1045.1579999999999</v>
      </c>
      <c r="S19" s="232">
        <v>-277.73</v>
      </c>
      <c r="T19" s="232">
        <v>-527.91399999999999</v>
      </c>
      <c r="U19" s="232">
        <v>577.53300000000002</v>
      </c>
      <c r="V19" s="232">
        <v>-634.21799999999996</v>
      </c>
      <c r="W19" s="232">
        <v>-270.6986</v>
      </c>
      <c r="X19" s="232">
        <v>127.49199999999999</v>
      </c>
      <c r="Y19" s="232">
        <v>-87</v>
      </c>
      <c r="Z19" s="232"/>
      <c r="AA19" s="232"/>
      <c r="AB19" s="82">
        <v>-4103.0569999999998</v>
      </c>
      <c r="AC19" s="82">
        <v>2785.2860000000001</v>
      </c>
      <c r="AD19" s="82">
        <v>4822</v>
      </c>
      <c r="AE19" s="222">
        <v>710.04600000000005</v>
      </c>
      <c r="AF19" s="231">
        <v>-861.74599999999998</v>
      </c>
      <c r="AG19" s="231"/>
    </row>
    <row r="20" spans="1:35">
      <c r="A20" s="1"/>
      <c r="B20" s="8" t="s">
        <v>37</v>
      </c>
      <c r="C20" s="24">
        <v>-495.06378100000029</v>
      </c>
      <c r="D20" s="24">
        <v>-429.74116099999958</v>
      </c>
      <c r="E20" s="24">
        <v>-539.98215900000025</v>
      </c>
      <c r="F20" s="24">
        <v>-579.83485299999984</v>
      </c>
      <c r="G20" s="24">
        <v>256.89273800000001</v>
      </c>
      <c r="H20" s="24">
        <v>2095.4950919999997</v>
      </c>
      <c r="I20" s="24">
        <v>-1098.8729549999998</v>
      </c>
      <c r="J20" s="24">
        <v>405.65361499999995</v>
      </c>
      <c r="K20" s="24">
        <v>140.36599999999913</v>
      </c>
      <c r="L20" s="24">
        <v>2622.4880000000003</v>
      </c>
      <c r="M20" s="24">
        <v>1594.5775099999976</v>
      </c>
      <c r="N20" s="24">
        <v>658.14712999999256</v>
      </c>
      <c r="O20" s="224">
        <v>1870.5840000000001</v>
      </c>
      <c r="P20" s="224">
        <v>-1299.8399999999999</v>
      </c>
      <c r="Q20" s="230">
        <v>-1961.7239999999999</v>
      </c>
      <c r="R20" s="224">
        <v>-12299.316999999999</v>
      </c>
      <c r="S20" s="224">
        <v>-1795.552550000001</v>
      </c>
      <c r="T20" s="224">
        <v>-570.77368999999976</v>
      </c>
      <c r="U20" s="224">
        <v>1031.9253400000016</v>
      </c>
      <c r="V20" s="224">
        <v>3796.8879000000015</v>
      </c>
      <c r="W20" s="224">
        <v>-542.76099000000045</v>
      </c>
      <c r="X20" s="224">
        <v>-13.148000000001105</v>
      </c>
      <c r="Y20" s="224">
        <v>576</v>
      </c>
      <c r="Z20" s="224"/>
      <c r="AA20" s="224"/>
      <c r="AB20" s="81">
        <v>-2044</v>
      </c>
      <c r="AC20" s="81">
        <v>1659.1684899999982</v>
      </c>
      <c r="AD20" s="81">
        <v>5014.7036700000017</v>
      </c>
      <c r="AE20" s="223">
        <v>-13690.297</v>
      </c>
      <c r="AF20" s="224">
        <v>2461.4069999999983</v>
      </c>
      <c r="AG20" s="224"/>
    </row>
    <row r="21" spans="1:35">
      <c r="A21" s="1"/>
      <c r="B21" s="8"/>
      <c r="C21" s="24"/>
      <c r="D21" s="24"/>
      <c r="E21" s="24"/>
      <c r="F21" s="24"/>
      <c r="G21" s="24"/>
      <c r="H21" s="24"/>
      <c r="I21" s="24"/>
      <c r="J21" s="24"/>
      <c r="K21" s="24"/>
      <c r="L21" s="24"/>
      <c r="M21" s="24"/>
      <c r="N21" s="24"/>
      <c r="O21" s="224"/>
      <c r="P21" s="224"/>
      <c r="Q21" s="230"/>
      <c r="R21" s="224"/>
      <c r="S21" s="224"/>
      <c r="T21" s="224"/>
      <c r="U21" s="224"/>
      <c r="V21" s="224"/>
      <c r="W21" s="224"/>
      <c r="X21" s="224"/>
      <c r="Y21" s="224"/>
      <c r="Z21" s="224"/>
      <c r="AA21" s="224"/>
      <c r="AB21" s="81"/>
      <c r="AC21" s="81"/>
      <c r="AD21" s="81"/>
      <c r="AE21" s="224"/>
      <c r="AF21" s="224"/>
      <c r="AG21" s="224"/>
    </row>
    <row r="22" spans="1:35">
      <c r="A22" s="1"/>
      <c r="B22" s="1" t="s">
        <v>38</v>
      </c>
      <c r="C22" s="32">
        <v>-92.81</v>
      </c>
      <c r="D22" s="32">
        <v>-35.912999999999997</v>
      </c>
      <c r="E22" s="32">
        <v>-134.21218599999997</v>
      </c>
      <c r="F22" s="32">
        <v>-208.018</v>
      </c>
      <c r="G22" s="32">
        <v>-197.19662599999998</v>
      </c>
      <c r="H22" s="32">
        <v>-105.58485</v>
      </c>
      <c r="I22" s="32">
        <v>-136.724537</v>
      </c>
      <c r="J22" s="32">
        <v>-253.23004800000001</v>
      </c>
      <c r="K22" s="32">
        <v>-322.23099999999999</v>
      </c>
      <c r="L22" s="32">
        <v>-241.011</v>
      </c>
      <c r="M22" s="32">
        <v>-101.89896999999985</v>
      </c>
      <c r="N22" s="32">
        <v>111.64167999999994</v>
      </c>
      <c r="O22" s="231">
        <v>-361.24599999999998</v>
      </c>
      <c r="P22" s="231">
        <v>182.68899999999999</v>
      </c>
      <c r="Q22" s="263">
        <v>164.077</v>
      </c>
      <c r="R22" s="231">
        <v>365.25599999999997</v>
      </c>
      <c r="S22" s="231">
        <v>-119.67100000000001</v>
      </c>
      <c r="T22" s="231">
        <v>83.507999999999996</v>
      </c>
      <c r="U22" s="231">
        <v>-226.64099999999999</v>
      </c>
      <c r="V22" s="231">
        <v>148.065</v>
      </c>
      <c r="W22" s="222">
        <v>125.169</v>
      </c>
      <c r="X22" s="222">
        <v>-65.712000000000003</v>
      </c>
      <c r="Y22" s="222">
        <v>-99</v>
      </c>
      <c r="Z22" s="222"/>
      <c r="AA22" s="23"/>
      <c r="AB22" s="82">
        <v>-470.95318599999996</v>
      </c>
      <c r="AC22" s="82">
        <v>-692</v>
      </c>
      <c r="AD22" s="82">
        <v>-553.49928999999986</v>
      </c>
      <c r="AE22" s="231">
        <v>350.77600000000001</v>
      </c>
      <c r="AF22" s="231">
        <v>-115.21599999999999</v>
      </c>
      <c r="AG22" s="231"/>
    </row>
    <row r="23" spans="1:35">
      <c r="A23" s="1"/>
      <c r="B23" s="4" t="s">
        <v>39</v>
      </c>
      <c r="C23" s="31">
        <v>-587.87378100000024</v>
      </c>
      <c r="D23" s="31">
        <v>-465.65416099999959</v>
      </c>
      <c r="E23" s="31">
        <v>-674.19434500000023</v>
      </c>
      <c r="F23" s="31">
        <v>-787.85285299999987</v>
      </c>
      <c r="G23" s="31">
        <v>59.696112000000028</v>
      </c>
      <c r="H23" s="31">
        <v>1989.9102419999997</v>
      </c>
      <c r="I23" s="31">
        <v>-1235.5974919999999</v>
      </c>
      <c r="J23" s="31">
        <v>152.42356699999993</v>
      </c>
      <c r="K23" s="31">
        <v>-181.86500000000086</v>
      </c>
      <c r="L23" s="31">
        <v>2381.4770000000003</v>
      </c>
      <c r="M23" s="31">
        <v>1492.6785399999976</v>
      </c>
      <c r="N23" s="31">
        <v>769.78880999999251</v>
      </c>
      <c r="O23" s="223">
        <v>1509.337</v>
      </c>
      <c r="P23" s="223">
        <v>-1117.1510000000001</v>
      </c>
      <c r="Q23" s="229">
        <v>-1797.6469999999999</v>
      </c>
      <c r="R23" s="223">
        <v>-11934.061</v>
      </c>
      <c r="S23" s="223">
        <v>-1916.2235500000011</v>
      </c>
      <c r="T23" s="223">
        <v>-487.26568999999978</v>
      </c>
      <c r="U23" s="223">
        <v>806.28434000000163</v>
      </c>
      <c r="V23" s="223">
        <v>3943.9529000000016</v>
      </c>
      <c r="W23" s="223">
        <v>-417.59199000000046</v>
      </c>
      <c r="X23" s="223">
        <v>-78.860000000001108</v>
      </c>
      <c r="Y23" s="223">
        <v>477</v>
      </c>
      <c r="Z23" s="223"/>
      <c r="AA23" s="31"/>
      <c r="AB23" s="80">
        <v>-2515</v>
      </c>
      <c r="AC23" s="80">
        <v>967</v>
      </c>
      <c r="AD23" s="80">
        <v>4462.2043800000019</v>
      </c>
      <c r="AE23" s="223">
        <v>-13339.521000000001</v>
      </c>
      <c r="AF23" s="224">
        <v>2346.1909999999984</v>
      </c>
      <c r="AG23" s="224"/>
    </row>
    <row r="24" spans="1:35">
      <c r="A24" s="1"/>
      <c r="B24" s="2"/>
      <c r="C24" s="24"/>
      <c r="D24" s="24"/>
      <c r="E24" s="24"/>
      <c r="F24" s="24"/>
      <c r="G24" s="24"/>
      <c r="H24" s="24"/>
      <c r="I24" s="24"/>
      <c r="J24" s="24"/>
      <c r="K24" s="24"/>
      <c r="L24" s="23"/>
      <c r="M24" s="17"/>
      <c r="N24" s="17"/>
      <c r="O24" s="221"/>
      <c r="P24" s="222"/>
      <c r="Q24" s="235"/>
      <c r="R24" s="236"/>
      <c r="S24" s="236"/>
      <c r="T24" s="236"/>
      <c r="U24" s="236"/>
      <c r="V24" s="236"/>
      <c r="W24" s="236"/>
      <c r="X24" s="236"/>
      <c r="Y24" s="236"/>
      <c r="Z24" s="236"/>
      <c r="AA24" s="17"/>
      <c r="AB24" s="81"/>
      <c r="AC24" s="81"/>
      <c r="AD24" s="81"/>
      <c r="AE24" s="221"/>
      <c r="AF24" s="221"/>
      <c r="AG24" s="221"/>
    </row>
    <row r="25" spans="1:35">
      <c r="A25" s="1"/>
      <c r="B25" s="83" t="s">
        <v>40</v>
      </c>
      <c r="C25" s="84"/>
      <c r="D25" s="84"/>
      <c r="E25" s="84"/>
      <c r="F25" s="84"/>
      <c r="G25" s="84"/>
      <c r="H25" s="84"/>
      <c r="I25" s="84"/>
      <c r="J25" s="84"/>
      <c r="K25" s="84"/>
      <c r="L25" s="95"/>
      <c r="M25" s="86"/>
      <c r="N25" s="86"/>
      <c r="O25" s="215"/>
      <c r="P25" s="237"/>
      <c r="Q25" s="238"/>
      <c r="R25" s="239"/>
      <c r="S25" s="239"/>
      <c r="T25" s="239"/>
      <c r="U25" s="239"/>
      <c r="V25" s="239"/>
      <c r="W25" s="239"/>
      <c r="X25" s="239"/>
      <c r="Y25" s="239"/>
      <c r="Z25" s="239"/>
      <c r="AA25" s="86"/>
      <c r="AB25" s="87"/>
      <c r="AC25" s="87"/>
      <c r="AD25" s="87"/>
      <c r="AE25" s="215"/>
      <c r="AF25" s="215"/>
      <c r="AG25" s="215"/>
    </row>
    <row r="26" spans="1:35">
      <c r="A26" s="1"/>
      <c r="B26" s="88" t="s">
        <v>41</v>
      </c>
      <c r="C26" s="89">
        <v>-585.87378100000024</v>
      </c>
      <c r="D26" s="84">
        <v>-464.65416099999959</v>
      </c>
      <c r="E26" s="84">
        <v>-675.19434500000023</v>
      </c>
      <c r="F26" s="84">
        <v>-787.85285299999987</v>
      </c>
      <c r="G26" s="84">
        <v>59.696112000000028</v>
      </c>
      <c r="H26" s="89">
        <v>1988.6102419999997</v>
      </c>
      <c r="I26" s="89">
        <v>-1234.5674919999999</v>
      </c>
      <c r="J26" s="89">
        <v>162.02356699999993</v>
      </c>
      <c r="K26" s="89">
        <v>-167.27300000000085</v>
      </c>
      <c r="L26" s="172">
        <v>2369.4770000000003</v>
      </c>
      <c r="M26" s="172">
        <v>1514.9917299999977</v>
      </c>
      <c r="N26" s="172">
        <v>737</v>
      </c>
      <c r="O26" s="225">
        <f>O23-O27</f>
        <v>1509.0985599999999</v>
      </c>
      <c r="P26" s="225">
        <f t="shared" ref="P26:R26" si="0">P23-P27</f>
        <v>-1117.49</v>
      </c>
      <c r="Q26" s="240">
        <f t="shared" si="0"/>
        <v>-1796.8785499999999</v>
      </c>
      <c r="R26" s="225">
        <f t="shared" si="0"/>
        <v>-11933.60641</v>
      </c>
      <c r="S26" s="225">
        <v>-1915.3605500000001</v>
      </c>
      <c r="T26" s="225">
        <v>-486.28868999999997</v>
      </c>
      <c r="U26" s="225">
        <v>803.67333999999994</v>
      </c>
      <c r="V26" s="225">
        <v>3945.9521</v>
      </c>
      <c r="W26" s="225">
        <v>-419.42499999999995</v>
      </c>
      <c r="X26" s="225">
        <v>-78.537999999999982</v>
      </c>
      <c r="Y26" s="225">
        <v>476</v>
      </c>
      <c r="Z26" s="225"/>
      <c r="AA26" s="172"/>
      <c r="AB26" s="226">
        <v>-2513</v>
      </c>
      <c r="AC26" s="226">
        <v>975.76242899999988</v>
      </c>
      <c r="AD26" s="226">
        <v>4454</v>
      </c>
      <c r="AE26" s="227">
        <f t="shared" ref="AE26" si="1">AE23-AE27</f>
        <v>-13338.875400000001</v>
      </c>
      <c r="AF26" s="227">
        <v>2346.9899999999998</v>
      </c>
      <c r="AG26" s="227"/>
    </row>
    <row r="27" spans="1:35">
      <c r="A27" s="1"/>
      <c r="B27" s="88" t="s">
        <v>42</v>
      </c>
      <c r="C27" s="85">
        <v>-2</v>
      </c>
      <c r="D27" s="85">
        <v>-1</v>
      </c>
      <c r="E27" s="85">
        <v>1</v>
      </c>
      <c r="F27" s="85">
        <v>0</v>
      </c>
      <c r="G27" s="85">
        <v>0</v>
      </c>
      <c r="H27" s="85">
        <v>1.3</v>
      </c>
      <c r="I27" s="85">
        <v>-1.03</v>
      </c>
      <c r="J27" s="85">
        <v>-9.6</v>
      </c>
      <c r="K27" s="85">
        <v>-14.592000000000001</v>
      </c>
      <c r="L27" s="95">
        <v>12</v>
      </c>
      <c r="M27" s="95">
        <v>-22.313189999999999</v>
      </c>
      <c r="N27" s="95">
        <v>33</v>
      </c>
      <c r="O27" s="241">
        <v>0.23843999999999999</v>
      </c>
      <c r="P27" s="241">
        <v>0.33900000000000002</v>
      </c>
      <c r="Q27" s="240">
        <v>-0.76845000000000008</v>
      </c>
      <c r="R27" s="241">
        <v>-0.45458999999999999</v>
      </c>
      <c r="S27" s="241">
        <v>0.1379999999999999</v>
      </c>
      <c r="T27" s="241">
        <v>-0.97599999999999998</v>
      </c>
      <c r="U27" s="241">
        <v>1.6109999999999998</v>
      </c>
      <c r="V27" s="241">
        <v>-1.9992000000000001</v>
      </c>
      <c r="W27" s="241">
        <v>0.83300000000000018</v>
      </c>
      <c r="X27" s="241">
        <v>0.47900000000000009</v>
      </c>
      <c r="Y27" s="241">
        <v>1</v>
      </c>
      <c r="Z27" s="241"/>
      <c r="AA27" s="95"/>
      <c r="AB27" s="87">
        <v>-2</v>
      </c>
      <c r="AC27" s="87">
        <v>-9.33</v>
      </c>
      <c r="AD27" s="87">
        <v>8.2802999999999987</v>
      </c>
      <c r="AE27" s="225">
        <v>-0.64560000000000006</v>
      </c>
      <c r="AF27" s="225">
        <v>-0.79900000000000004</v>
      </c>
      <c r="AG27" s="225"/>
    </row>
    <row r="28" spans="1:35">
      <c r="A28" s="1"/>
      <c r="B28" s="2"/>
      <c r="C28" s="24"/>
      <c r="D28" s="24"/>
      <c r="E28" s="24"/>
      <c r="F28" s="24"/>
      <c r="G28" s="24"/>
      <c r="H28" s="24"/>
      <c r="I28" s="24"/>
      <c r="J28" s="24"/>
      <c r="K28" s="24"/>
      <c r="L28" s="17"/>
      <c r="M28" s="17"/>
      <c r="N28" s="17"/>
      <c r="O28" s="221"/>
      <c r="P28" s="236"/>
      <c r="Q28" s="235"/>
      <c r="R28" s="236"/>
      <c r="S28" s="236"/>
      <c r="T28" s="236"/>
      <c r="U28" s="236"/>
      <c r="V28" s="236"/>
      <c r="W28" s="236"/>
      <c r="X28" s="236"/>
      <c r="Y28" s="236"/>
      <c r="Z28" s="236"/>
      <c r="AA28" s="17"/>
      <c r="AB28" s="81"/>
      <c r="AC28" s="81"/>
      <c r="AD28" s="81"/>
      <c r="AE28" s="221"/>
      <c r="AF28" s="221"/>
      <c r="AG28" s="221"/>
    </row>
    <row r="29" spans="1:35">
      <c r="O29" s="216"/>
      <c r="P29" s="216"/>
      <c r="Q29" s="217"/>
      <c r="R29" s="216"/>
      <c r="S29" s="216"/>
      <c r="T29" s="216"/>
      <c r="U29" s="216"/>
      <c r="V29" s="216"/>
      <c r="W29" s="216"/>
      <c r="X29" s="216"/>
      <c r="Y29" s="216"/>
      <c r="Z29" s="216"/>
      <c r="AE29" s="216"/>
      <c r="AF29" s="216"/>
      <c r="AG29" s="216"/>
    </row>
    <row r="30" spans="1:35">
      <c r="B30" s="9" t="s">
        <v>43</v>
      </c>
      <c r="C30" s="30"/>
      <c r="D30" s="30"/>
      <c r="E30" s="30"/>
      <c r="F30" s="30"/>
      <c r="G30" s="30"/>
      <c r="H30" s="30"/>
      <c r="I30" s="30"/>
      <c r="J30" s="30"/>
      <c r="K30" s="30"/>
      <c r="L30" s="30"/>
      <c r="M30" s="30"/>
      <c r="N30" s="30"/>
      <c r="O30" s="218"/>
      <c r="P30" s="218"/>
      <c r="Q30" s="219"/>
      <c r="R30" s="218"/>
      <c r="S30" s="218"/>
      <c r="T30" s="218"/>
      <c r="U30" s="218"/>
      <c r="V30" s="218"/>
      <c r="W30" s="218"/>
      <c r="X30" s="218"/>
      <c r="Y30" s="218"/>
      <c r="Z30" s="218"/>
      <c r="AA30" s="30"/>
      <c r="AB30" s="30"/>
      <c r="AC30" s="30"/>
      <c r="AD30" s="30"/>
      <c r="AE30" s="218"/>
      <c r="AF30" s="218"/>
      <c r="AG30" s="218"/>
    </row>
    <row r="31" spans="1:35">
      <c r="B31" s="2" t="s">
        <v>2</v>
      </c>
      <c r="C31" s="17"/>
      <c r="D31" s="17"/>
      <c r="E31" s="17"/>
      <c r="F31" s="17"/>
      <c r="G31" s="17"/>
      <c r="H31" s="17"/>
      <c r="I31" s="17"/>
      <c r="J31" s="17"/>
      <c r="K31" s="17"/>
      <c r="L31" s="17"/>
      <c r="M31" s="17"/>
      <c r="N31" s="17"/>
      <c r="O31" s="214"/>
      <c r="P31" s="214"/>
      <c r="Q31" s="195"/>
      <c r="R31" s="214"/>
      <c r="S31" s="214"/>
      <c r="T31" s="214"/>
      <c r="U31" s="214"/>
      <c r="V31" s="214"/>
      <c r="W31" s="214"/>
      <c r="X31" s="214"/>
      <c r="Y31" s="214"/>
      <c r="Z31" s="214"/>
      <c r="AA31" s="17"/>
      <c r="AB31" s="17"/>
      <c r="AC31" s="17"/>
      <c r="AD31" s="17"/>
      <c r="AE31" s="214"/>
      <c r="AF31" s="214"/>
      <c r="AG31" s="214"/>
    </row>
    <row r="32" spans="1:35">
      <c r="B32" s="2"/>
      <c r="C32" s="17"/>
      <c r="D32" s="17"/>
      <c r="E32" s="17"/>
      <c r="F32" s="17"/>
      <c r="G32" s="17"/>
      <c r="H32" s="17"/>
      <c r="I32" s="17"/>
      <c r="J32" s="17"/>
      <c r="K32" s="17"/>
      <c r="L32" s="17"/>
      <c r="M32" s="17"/>
      <c r="N32" s="17"/>
      <c r="O32" s="214"/>
      <c r="P32" s="214"/>
      <c r="Q32" s="195"/>
      <c r="R32" s="214"/>
      <c r="S32" s="214"/>
      <c r="T32" s="214"/>
      <c r="U32" s="214"/>
      <c r="V32" s="214"/>
      <c r="W32" s="214"/>
      <c r="X32" s="214"/>
      <c r="Y32" s="214"/>
      <c r="Z32" s="214"/>
      <c r="AA32" s="17"/>
      <c r="AB32" s="17"/>
      <c r="AC32" s="17"/>
      <c r="AD32" s="17"/>
      <c r="AE32" s="214"/>
      <c r="AF32" s="214"/>
      <c r="AG32" s="214"/>
    </row>
    <row r="33" spans="2:36">
      <c r="B33" s="2" t="s">
        <v>44</v>
      </c>
      <c r="C33" s="24">
        <v>502.08321899999976</v>
      </c>
      <c r="D33" s="24">
        <v>502.31883900000037</v>
      </c>
      <c r="E33" s="24">
        <v>395.11784099999977</v>
      </c>
      <c r="F33" s="24">
        <v>658.41514700000016</v>
      </c>
      <c r="G33" s="24">
        <v>54.825737999999973</v>
      </c>
      <c r="H33" s="24">
        <v>44.478091999999947</v>
      </c>
      <c r="I33" s="24">
        <v>-258.65095499999973</v>
      </c>
      <c r="J33" s="24">
        <v>-966.77038500000003</v>
      </c>
      <c r="K33" s="24">
        <v>-397.93600000000089</v>
      </c>
      <c r="L33" s="24">
        <v>460.80600000000027</v>
      </c>
      <c r="M33" s="24">
        <v>225.68709999999774</v>
      </c>
      <c r="N33" s="24">
        <v>-94.854000000000923</v>
      </c>
      <c r="O33" s="243">
        <v>491.791</v>
      </c>
      <c r="P33" s="243">
        <v>-1242.7149999999999</v>
      </c>
      <c r="Q33" s="246">
        <v>-304.94400000000002</v>
      </c>
      <c r="R33" s="243">
        <v>-13344.476000000001</v>
      </c>
      <c r="S33" s="243">
        <v>-1518.822550000001</v>
      </c>
      <c r="T33" s="243">
        <v>-42.859689999999773</v>
      </c>
      <c r="U33" s="243">
        <v>454.39234000000158</v>
      </c>
      <c r="V33" s="243">
        <v>4431.1059000000014</v>
      </c>
      <c r="W33" s="243">
        <v>-272.06239000000045</v>
      </c>
      <c r="X33" s="243">
        <v>-140.64000000000109</v>
      </c>
      <c r="Y33" s="243">
        <v>663</v>
      </c>
      <c r="Z33" s="243"/>
      <c r="AA33" s="24"/>
      <c r="AB33" s="24">
        <v>2057.9350460000001</v>
      </c>
      <c r="AC33" s="24">
        <v>-1126.1175099999998</v>
      </c>
      <c r="AD33" s="24">
        <v>193.70309999999617</v>
      </c>
      <c r="AE33" s="243">
        <v>-14400.343999999999</v>
      </c>
      <c r="AF33" s="243">
        <v>3324.1529999999984</v>
      </c>
      <c r="AG33" s="243"/>
    </row>
    <row r="34" spans="2:36">
      <c r="B34" s="1" t="s">
        <v>32</v>
      </c>
      <c r="C34" s="23">
        <v>388.38876199999999</v>
      </c>
      <c r="D34" s="23">
        <v>413.83934899999997</v>
      </c>
      <c r="E34" s="23">
        <v>425.619823</v>
      </c>
      <c r="F34" s="23">
        <v>439.78300000000002</v>
      </c>
      <c r="G34" s="23">
        <v>479.14399200000008</v>
      </c>
      <c r="H34" s="23">
        <v>504.64119800000009</v>
      </c>
      <c r="I34" s="23">
        <v>644.28599999999994</v>
      </c>
      <c r="J34" s="23">
        <v>1164.8579999999999</v>
      </c>
      <c r="K34" s="23">
        <v>1100.0519999999999</v>
      </c>
      <c r="L34" s="23">
        <v>1564.731</v>
      </c>
      <c r="M34" s="23">
        <v>1736.6449299999997</v>
      </c>
      <c r="N34" s="23">
        <v>2121.7640000000001</v>
      </c>
      <c r="O34" s="26">
        <v>1494.2650000000001</v>
      </c>
      <c r="P34" s="26">
        <v>2749.143</v>
      </c>
      <c r="Q34" s="176">
        <v>2035.184</v>
      </c>
      <c r="R34" s="26">
        <v>7492.74</v>
      </c>
      <c r="S34" s="26">
        <v>1227.28</v>
      </c>
      <c r="T34" s="26">
        <v>1014.116</v>
      </c>
      <c r="U34" s="26">
        <v>1048.71</v>
      </c>
      <c r="V34" s="26">
        <v>5393.5789999999997</v>
      </c>
      <c r="W34" s="26">
        <v>898.01674000000003</v>
      </c>
      <c r="X34" s="26">
        <v>1143.2840000000001</v>
      </c>
      <c r="Y34" s="26">
        <v>850</v>
      </c>
      <c r="Z34" s="26"/>
      <c r="AA34" s="23"/>
      <c r="AB34" s="23">
        <v>1667.6309339999998</v>
      </c>
      <c r="AC34" s="23">
        <v>2792.9291899999998</v>
      </c>
      <c r="AD34" s="23">
        <v>6523.19193</v>
      </c>
      <c r="AE34" s="26">
        <v>13771.332</v>
      </c>
      <c r="AF34" s="26">
        <v>8683.6849999999995</v>
      </c>
      <c r="AG34" s="26"/>
    </row>
    <row r="35" spans="2:36">
      <c r="B35" s="2" t="s">
        <v>45</v>
      </c>
      <c r="C35" s="23">
        <v>890.47198099999969</v>
      </c>
      <c r="D35" s="23">
        <v>916.15818800000034</v>
      </c>
      <c r="E35" s="23">
        <v>820.73766399999977</v>
      </c>
      <c r="F35" s="23">
        <v>1098.1981470000001</v>
      </c>
      <c r="G35" s="23">
        <v>533.96973000000003</v>
      </c>
      <c r="H35" s="23">
        <v>549.11929000000009</v>
      </c>
      <c r="I35" s="23">
        <v>385.63504500000022</v>
      </c>
      <c r="J35" s="23">
        <v>198.08761499999991</v>
      </c>
      <c r="K35" s="23">
        <v>702.11599999999908</v>
      </c>
      <c r="L35" s="23">
        <v>2025.5370000000003</v>
      </c>
      <c r="M35" s="23">
        <v>1962.3320299999975</v>
      </c>
      <c r="N35" s="23">
        <v>2026.9099999999992</v>
      </c>
      <c r="O35" s="26">
        <v>1986.056</v>
      </c>
      <c r="P35" s="26">
        <v>1506.4280000000001</v>
      </c>
      <c r="Q35" s="176">
        <v>1730.24</v>
      </c>
      <c r="R35" s="243">
        <v>-5851.7359999999999</v>
      </c>
      <c r="S35" s="243">
        <v>-290.54255000000103</v>
      </c>
      <c r="T35" s="243">
        <v>971.25631000000021</v>
      </c>
      <c r="U35" s="243">
        <v>1503.1023400000017</v>
      </c>
      <c r="V35" s="243">
        <v>9824.6849000000002</v>
      </c>
      <c r="W35" s="243">
        <v>625.95434999999952</v>
      </c>
      <c r="X35" s="243">
        <v>1002.643999999999</v>
      </c>
      <c r="Y35" s="243">
        <v>1513</v>
      </c>
      <c r="Z35" s="243"/>
      <c r="AA35" s="24"/>
      <c r="AB35" s="24">
        <v>3725.5659799999999</v>
      </c>
      <c r="AC35" s="24">
        <v>1666.8116800000003</v>
      </c>
      <c r="AD35" s="24">
        <v>6716.895029999996</v>
      </c>
      <c r="AE35" s="243">
        <v>-629.01199999999994</v>
      </c>
      <c r="AF35" s="243">
        <v>12007.837999999998</v>
      </c>
      <c r="AG35" s="243"/>
    </row>
    <row r="36" spans="2:36">
      <c r="B36" s="1" t="s">
        <v>46</v>
      </c>
      <c r="C36" s="23">
        <v>24.002130000000001</v>
      </c>
      <c r="D36" s="23">
        <v>62.09169</v>
      </c>
      <c r="E36" s="23">
        <v>34.412065000000005</v>
      </c>
      <c r="F36" s="23">
        <v>60.534853000000012</v>
      </c>
      <c r="G36" s="23">
        <v>971.95551099999989</v>
      </c>
      <c r="H36" s="23">
        <v>1087.402</v>
      </c>
      <c r="I36" s="23">
        <v>1112.751</v>
      </c>
      <c r="J36" s="23">
        <v>1104.6610000000001</v>
      </c>
      <c r="K36" s="23">
        <v>1106.7650000000001</v>
      </c>
      <c r="L36" s="23">
        <v>941.21</v>
      </c>
      <c r="M36" s="23">
        <v>847.22523999999999</v>
      </c>
      <c r="N36" s="23">
        <v>-263.73599999999999</v>
      </c>
      <c r="O36" s="26">
        <v>339.22500000000002</v>
      </c>
      <c r="P36" s="26">
        <v>402.22</v>
      </c>
      <c r="Q36" s="176">
        <v>352.36500000000001</v>
      </c>
      <c r="R36" s="26">
        <v>810.21799999999996</v>
      </c>
      <c r="S36" s="26">
        <v>1068.135</v>
      </c>
      <c r="T36" s="26">
        <v>64.844000000000008</v>
      </c>
      <c r="U36" s="26">
        <v>122.34599999999999</v>
      </c>
      <c r="V36" s="26">
        <v>287.077</v>
      </c>
      <c r="W36" s="26">
        <v>42.844499999999996</v>
      </c>
      <c r="X36" s="26">
        <v>-208.94500000000002</v>
      </c>
      <c r="Y36" s="26">
        <v>20</v>
      </c>
      <c r="Z36" s="26"/>
      <c r="AA36" s="23"/>
      <c r="AB36" s="23">
        <v>181.04073800000003</v>
      </c>
      <c r="AC36" s="23">
        <v>4276.7695110000004</v>
      </c>
      <c r="AD36" s="23">
        <v>2631.4892399999999</v>
      </c>
      <c r="AE36" s="26">
        <v>1904.028</v>
      </c>
      <c r="AF36" s="26">
        <v>1542.3810000000001</v>
      </c>
      <c r="AG36" s="26"/>
    </row>
    <row r="37" spans="2:36">
      <c r="B37" s="1" t="s">
        <v>47</v>
      </c>
      <c r="C37" s="23">
        <v>0</v>
      </c>
      <c r="D37" s="23">
        <v>-41.4</v>
      </c>
      <c r="E37" s="23">
        <v>0</v>
      </c>
      <c r="F37" s="23">
        <v>0</v>
      </c>
      <c r="G37" s="23">
        <v>0</v>
      </c>
      <c r="H37" s="23">
        <v>-416.7</v>
      </c>
      <c r="I37" s="23">
        <v>0</v>
      </c>
      <c r="J37" s="23">
        <v>1.2</v>
      </c>
      <c r="K37" s="23">
        <v>0</v>
      </c>
      <c r="L37" s="23">
        <v>0</v>
      </c>
      <c r="M37" s="23">
        <v>0</v>
      </c>
      <c r="N37" s="23">
        <v>0</v>
      </c>
      <c r="O37" s="26">
        <v>-3.282</v>
      </c>
      <c r="P37" s="26">
        <v>0</v>
      </c>
      <c r="Q37" s="176">
        <v>0</v>
      </c>
      <c r="R37" s="244">
        <v>0</v>
      </c>
      <c r="S37" s="244">
        <v>0</v>
      </c>
      <c r="T37" s="244">
        <v>0</v>
      </c>
      <c r="U37" s="244">
        <v>0</v>
      </c>
      <c r="V37" s="244">
        <v>0</v>
      </c>
      <c r="W37" s="244">
        <v>4.4819999999999999E-2</v>
      </c>
      <c r="X37" s="244">
        <v>0</v>
      </c>
      <c r="Y37" s="244">
        <v>0</v>
      </c>
      <c r="Z37" s="244"/>
      <c r="AA37" s="200"/>
      <c r="AB37" s="23">
        <v>-41.4</v>
      </c>
      <c r="AC37" s="23">
        <v>-415.5</v>
      </c>
      <c r="AD37" s="23">
        <v>0</v>
      </c>
      <c r="AE37" s="26">
        <v>-3.282</v>
      </c>
      <c r="AF37" s="26">
        <v>0</v>
      </c>
      <c r="AG37" s="26"/>
    </row>
    <row r="38" spans="2:36">
      <c r="B38" s="1" t="s">
        <v>48</v>
      </c>
      <c r="C38" s="23">
        <v>0</v>
      </c>
      <c r="D38" s="23">
        <v>0</v>
      </c>
      <c r="E38" s="23">
        <v>0</v>
      </c>
      <c r="F38" s="23">
        <v>0</v>
      </c>
      <c r="G38" s="23">
        <v>0</v>
      </c>
      <c r="H38" s="23">
        <v>27.1</v>
      </c>
      <c r="I38" s="23">
        <v>0</v>
      </c>
      <c r="J38" s="23">
        <v>19</v>
      </c>
      <c r="K38" s="23">
        <v>-12.026</v>
      </c>
      <c r="L38" s="23">
        <v>7.8579999999999997</v>
      </c>
      <c r="M38" s="23">
        <v>3.5497200000000002</v>
      </c>
      <c r="N38" s="23">
        <v>0.496</v>
      </c>
      <c r="O38" s="26">
        <v>0</v>
      </c>
      <c r="P38" s="26">
        <v>14.407</v>
      </c>
      <c r="Q38" s="176">
        <v>2.5590000000000002</v>
      </c>
      <c r="R38" s="26">
        <v>0.93700000000000006</v>
      </c>
      <c r="S38" s="26">
        <v>-4.3550000000000004</v>
      </c>
      <c r="T38" s="244">
        <v>0</v>
      </c>
      <c r="U38" s="244">
        <v>0</v>
      </c>
      <c r="V38" s="244">
        <v>0</v>
      </c>
      <c r="W38" s="244">
        <v>0</v>
      </c>
      <c r="X38" s="244">
        <v>0</v>
      </c>
      <c r="Y38" s="244">
        <v>0</v>
      </c>
      <c r="Z38" s="244"/>
      <c r="AA38" s="23"/>
      <c r="AB38" s="23">
        <v>0</v>
      </c>
      <c r="AC38" s="23">
        <v>46.1</v>
      </c>
      <c r="AD38" s="23">
        <v>4.5720000000000649E-2</v>
      </c>
      <c r="AE38" s="26">
        <v>17.902999999999999</v>
      </c>
      <c r="AF38" s="26">
        <v>-4</v>
      </c>
      <c r="AG38" s="26"/>
    </row>
    <row r="39" spans="2:36">
      <c r="B39" s="1" t="s">
        <v>49</v>
      </c>
      <c r="C39" s="23">
        <v>71.126999999999995</v>
      </c>
      <c r="D39" s="23">
        <v>14.271000000000001</v>
      </c>
      <c r="E39" s="23">
        <v>34.165999999999997</v>
      </c>
      <c r="F39" s="23">
        <v>30.83</v>
      </c>
      <c r="G39" s="23">
        <v>67.055000000000007</v>
      </c>
      <c r="H39" s="23">
        <v>52.37</v>
      </c>
      <c r="I39" s="23">
        <v>43.481000000000002</v>
      </c>
      <c r="J39" s="23">
        <v>204.55099999999999</v>
      </c>
      <c r="K39" s="23">
        <v>70.239000000000004</v>
      </c>
      <c r="L39" s="23">
        <v>81.44</v>
      </c>
      <c r="M39" s="23">
        <v>116.97966999999998</v>
      </c>
      <c r="N39" s="23">
        <v>22.183</v>
      </c>
      <c r="O39" s="26">
        <v>7.2220000000000004</v>
      </c>
      <c r="P39" s="26">
        <v>-0.28699999999999998</v>
      </c>
      <c r="Q39" s="176">
        <v>-0.46500000000000002</v>
      </c>
      <c r="R39" s="26">
        <v>1.359</v>
      </c>
      <c r="S39" s="26">
        <v>-8.2949999999999996E-2</v>
      </c>
      <c r="T39" s="244">
        <v>0</v>
      </c>
      <c r="U39" s="244">
        <v>0</v>
      </c>
      <c r="V39" s="244">
        <v>0</v>
      </c>
      <c r="W39" s="244">
        <v>0</v>
      </c>
      <c r="X39" s="244">
        <v>0</v>
      </c>
      <c r="Y39" s="244">
        <v>0</v>
      </c>
      <c r="Z39" s="244"/>
      <c r="AA39" s="23"/>
      <c r="AB39" s="23">
        <v>150.39400000000001</v>
      </c>
      <c r="AC39" s="23">
        <v>367.45699999999999</v>
      </c>
      <c r="AD39" s="23">
        <v>290.16266999999999</v>
      </c>
      <c r="AE39" s="26">
        <v>7.8289999999999997</v>
      </c>
      <c r="AF39" s="244">
        <v>-8.2949999999999996E-2</v>
      </c>
      <c r="AG39" s="244"/>
    </row>
    <row r="40" spans="2:36">
      <c r="B40" s="1" t="s">
        <v>50</v>
      </c>
      <c r="C40" s="23"/>
      <c r="D40" s="23"/>
      <c r="E40" s="23"/>
      <c r="F40" s="23"/>
      <c r="G40" s="23"/>
      <c r="H40" s="23"/>
      <c r="I40" s="23"/>
      <c r="J40" s="23"/>
      <c r="K40" s="23"/>
      <c r="L40" s="23"/>
      <c r="M40" s="23">
        <v>75.271999999999991</v>
      </c>
      <c r="N40" s="23">
        <v>152.66088999999999</v>
      </c>
      <c r="O40" s="26">
        <v>78.141999999999996</v>
      </c>
      <c r="P40" s="26">
        <v>248.126</v>
      </c>
      <c r="Q40" s="176">
        <v>261.66000000000003</v>
      </c>
      <c r="R40" s="26">
        <v>7045.1180000000004</v>
      </c>
      <c r="S40" s="26">
        <v>602.07299999999998</v>
      </c>
      <c r="T40" s="26">
        <v>55.649000000000001</v>
      </c>
      <c r="U40" s="26">
        <v>96.218999999999994</v>
      </c>
      <c r="V40" s="26">
        <v>-8289</v>
      </c>
      <c r="W40" s="26">
        <v>34.432189999999999</v>
      </c>
      <c r="X40" s="26">
        <v>12.348000000000001</v>
      </c>
      <c r="Y40" s="26">
        <v>-336</v>
      </c>
      <c r="Z40" s="26"/>
      <c r="AA40" s="23"/>
      <c r="AB40" s="23"/>
      <c r="AC40" s="23"/>
      <c r="AD40" s="23">
        <v>227.93288999999999</v>
      </c>
      <c r="AE40" s="26">
        <v>7633.0460000000003</v>
      </c>
      <c r="AF40" s="264">
        <v>-7535</v>
      </c>
      <c r="AG40" s="264"/>
    </row>
    <row r="41" spans="2:36">
      <c r="B41" s="4" t="s">
        <v>51</v>
      </c>
      <c r="C41" s="31">
        <v>985.60111099999961</v>
      </c>
      <c r="D41" s="31">
        <v>951.12087800000029</v>
      </c>
      <c r="E41" s="31">
        <v>889.31572899999969</v>
      </c>
      <c r="F41" s="31">
        <v>1189.5630000000001</v>
      </c>
      <c r="G41" s="31">
        <v>1572.980241</v>
      </c>
      <c r="H41" s="31">
        <v>1299.2912899999999</v>
      </c>
      <c r="I41" s="31">
        <v>1541.8670450000002</v>
      </c>
      <c r="J41" s="31">
        <v>1527.4996149999999</v>
      </c>
      <c r="K41" s="31">
        <v>1867.0939999999991</v>
      </c>
      <c r="L41" s="31">
        <v>3056.0450000000005</v>
      </c>
      <c r="M41" s="31">
        <v>3005.3586599999976</v>
      </c>
      <c r="N41" s="31">
        <v>1938.5138899999993</v>
      </c>
      <c r="O41" s="245">
        <v>2407.3629999999998</v>
      </c>
      <c r="P41" s="245">
        <v>2170.8939999999998</v>
      </c>
      <c r="Q41" s="247">
        <v>2346.3589999999999</v>
      </c>
      <c r="R41" s="245">
        <v>2005.8969999999999</v>
      </c>
      <c r="S41" s="245">
        <v>1374.2274999999991</v>
      </c>
      <c r="T41" s="245">
        <v>1091.7493100000002</v>
      </c>
      <c r="U41" s="245">
        <v>1721.6673400000018</v>
      </c>
      <c r="V41" s="245">
        <v>1822.7618999999995</v>
      </c>
      <c r="W41" s="245">
        <v>703.27585999999951</v>
      </c>
      <c r="X41" s="245">
        <v>806</v>
      </c>
      <c r="Y41" s="245">
        <v>1196</v>
      </c>
      <c r="Z41" s="245"/>
      <c r="AA41" s="31"/>
      <c r="AB41" s="31">
        <v>4015.6007179999997</v>
      </c>
      <c r="AC41" s="31">
        <v>5941.638191</v>
      </c>
      <c r="AD41" s="31">
        <v>9866.5255499999967</v>
      </c>
      <c r="AE41" s="245">
        <v>8930.5130000000008</v>
      </c>
      <c r="AF41" s="243">
        <v>6011.1360499999973</v>
      </c>
      <c r="AG41" s="243"/>
    </row>
    <row r="42" spans="2:36">
      <c r="B42" s="1" t="s">
        <v>32</v>
      </c>
      <c r="C42" s="23">
        <v>-388.38876199999999</v>
      </c>
      <c r="D42" s="23">
        <v>-413.83934899999997</v>
      </c>
      <c r="E42" s="23">
        <v>-425.619823</v>
      </c>
      <c r="F42" s="23">
        <v>-439.78300000000002</v>
      </c>
      <c r="G42" s="23">
        <v>-479.14399200000008</v>
      </c>
      <c r="H42" s="23">
        <v>-504.64119800000009</v>
      </c>
      <c r="I42" s="23">
        <v>-644.28599999999994</v>
      </c>
      <c r="J42" s="23">
        <v>-1164.8579999999999</v>
      </c>
      <c r="K42" s="23">
        <v>-1100.0519999999999</v>
      </c>
      <c r="L42" s="23">
        <v>-1564.731</v>
      </c>
      <c r="M42" s="23">
        <v>-1736.6449299999997</v>
      </c>
      <c r="N42" s="23">
        <v>-2121.7640000000001</v>
      </c>
      <c r="O42" s="26">
        <v>-1494.2650000000001</v>
      </c>
      <c r="P42" s="26">
        <v>-2749.143</v>
      </c>
      <c r="Q42" s="176">
        <v>-2035.184</v>
      </c>
      <c r="R42" s="26">
        <v>-7492.74</v>
      </c>
      <c r="S42" s="26">
        <v>-1227.28</v>
      </c>
      <c r="T42" s="26">
        <v>-1014.116</v>
      </c>
      <c r="U42" s="26">
        <v>-1048.71</v>
      </c>
      <c r="V42" s="26">
        <v>-5393.5789999999997</v>
      </c>
      <c r="W42" s="26">
        <v>-898.01674000000003</v>
      </c>
      <c r="X42" s="26">
        <v>-1143.2840000000001</v>
      </c>
      <c r="Y42" s="26">
        <v>-850</v>
      </c>
      <c r="Z42" s="26"/>
      <c r="AA42" s="23"/>
      <c r="AB42" s="23">
        <v>-1667.6309339999998</v>
      </c>
      <c r="AC42" s="23">
        <v>-2792.9291899999998</v>
      </c>
      <c r="AD42" s="23">
        <v>-6523.19193</v>
      </c>
      <c r="AE42" s="26">
        <v>-13771.332</v>
      </c>
      <c r="AF42" s="26">
        <v>-8683.6849999999995</v>
      </c>
      <c r="AG42" s="26"/>
    </row>
    <row r="43" spans="2:36">
      <c r="B43" s="1" t="s">
        <v>50</v>
      </c>
      <c r="C43" s="23"/>
      <c r="D43" s="23"/>
      <c r="E43" s="23"/>
      <c r="F43" s="23"/>
      <c r="G43" s="23"/>
      <c r="H43" s="23"/>
      <c r="I43" s="23"/>
      <c r="J43" s="23"/>
      <c r="K43" s="23"/>
      <c r="L43" s="23"/>
      <c r="M43" s="23"/>
      <c r="N43" s="23">
        <v>50</v>
      </c>
      <c r="O43" s="26">
        <v>0</v>
      </c>
      <c r="P43" s="26">
        <v>1160.681</v>
      </c>
      <c r="Q43" s="176">
        <v>450.60700000000003</v>
      </c>
      <c r="R43" s="26">
        <v>6010.3810000000003</v>
      </c>
      <c r="S43" s="26">
        <v>0</v>
      </c>
      <c r="T43" s="26">
        <v>0</v>
      </c>
      <c r="U43" s="26">
        <v>0</v>
      </c>
      <c r="V43" s="26">
        <v>4330.1379999999999</v>
      </c>
      <c r="W43" s="26">
        <v>28.152170000000002</v>
      </c>
      <c r="X43" s="26">
        <v>157.10749999999999</v>
      </c>
      <c r="Y43" s="26">
        <v>20</v>
      </c>
      <c r="Z43" s="26"/>
      <c r="AA43" s="23"/>
      <c r="AB43" s="23"/>
      <c r="AC43" s="23"/>
      <c r="AD43" s="23">
        <v>50</v>
      </c>
      <c r="AE43" s="26">
        <v>7621.6689999999999</v>
      </c>
      <c r="AF43" s="26">
        <v>4330.4790000000003</v>
      </c>
      <c r="AG43" s="26"/>
    </row>
    <row r="44" spans="2:36">
      <c r="B44" s="90" t="s">
        <v>52</v>
      </c>
      <c r="C44" s="23">
        <v>117.29485</v>
      </c>
      <c r="D44" s="23">
        <v>119.51810000000002</v>
      </c>
      <c r="E44" s="23">
        <v>127.88637</v>
      </c>
      <c r="F44" s="23">
        <v>145.79207</v>
      </c>
      <c r="G44" s="23">
        <v>185.45660999999998</v>
      </c>
      <c r="H44" s="23">
        <v>191.47722000000002</v>
      </c>
      <c r="I44" s="23">
        <v>232.84776999999997</v>
      </c>
      <c r="J44" s="23">
        <v>706.23099999999999</v>
      </c>
      <c r="K44" s="23">
        <v>554.72500000000002</v>
      </c>
      <c r="L44" s="23">
        <v>629.19500000000005</v>
      </c>
      <c r="M44" s="23">
        <v>740.22431000000006</v>
      </c>
      <c r="N44" s="23">
        <v>1048.345</v>
      </c>
      <c r="O44" s="26">
        <v>554.27499999999998</v>
      </c>
      <c r="P44" s="26">
        <v>570.76499999999999</v>
      </c>
      <c r="Q44" s="176">
        <v>555.97199999999998</v>
      </c>
      <c r="R44" s="26">
        <v>521.97699999999998</v>
      </c>
      <c r="S44" s="26">
        <v>322.60899999999998</v>
      </c>
      <c r="T44" s="26">
        <v>300.755</v>
      </c>
      <c r="U44" s="26">
        <v>274.59100000000001</v>
      </c>
      <c r="V44" s="26">
        <v>237.32300000000001</v>
      </c>
      <c r="W44" s="26">
        <v>185.22221999999999</v>
      </c>
      <c r="X44" s="26">
        <v>179.06400000000002</v>
      </c>
      <c r="Y44" s="26">
        <v>162</v>
      </c>
      <c r="Z44" s="26"/>
      <c r="AA44" s="23"/>
      <c r="AB44" s="23">
        <v>510.49139000000002</v>
      </c>
      <c r="AC44" s="23">
        <v>1316.0126</v>
      </c>
      <c r="AD44" s="23">
        <v>2972.5693099999999</v>
      </c>
      <c r="AE44" s="26">
        <v>2202.989</v>
      </c>
      <c r="AF44" s="264">
        <v>1134.7529999999999</v>
      </c>
      <c r="AG44" s="264"/>
    </row>
    <row r="45" spans="2:36">
      <c r="B45" s="91" t="s">
        <v>53</v>
      </c>
      <c r="C45" s="31">
        <v>714.50719899999967</v>
      </c>
      <c r="D45" s="31">
        <v>656.79962900000032</v>
      </c>
      <c r="E45" s="31">
        <v>591.58227599999964</v>
      </c>
      <c r="F45" s="31">
        <v>895.57207000000005</v>
      </c>
      <c r="G45" s="31">
        <v>1279.2928589999999</v>
      </c>
      <c r="H45" s="31">
        <v>986.12731199999985</v>
      </c>
      <c r="I45" s="31">
        <v>1130.4288150000002</v>
      </c>
      <c r="J45" s="31">
        <v>1068.872615</v>
      </c>
      <c r="K45" s="31">
        <v>1321.7669999999994</v>
      </c>
      <c r="L45" s="31">
        <v>2120.5090000000005</v>
      </c>
      <c r="M45" s="31">
        <v>2008.938039999998</v>
      </c>
      <c r="N45" s="31">
        <v>915.09488999999917</v>
      </c>
      <c r="O45" s="245">
        <v>1467.373</v>
      </c>
      <c r="P45" s="245">
        <v>1153.1969999999999</v>
      </c>
      <c r="Q45" s="247">
        <v>1317.7539999999999</v>
      </c>
      <c r="R45" s="245">
        <v>1045.5160000000001</v>
      </c>
      <c r="S45" s="245">
        <v>469.55649999999906</v>
      </c>
      <c r="T45" s="245">
        <v>378.38831000000016</v>
      </c>
      <c r="U45" s="245">
        <v>947.54834000000176</v>
      </c>
      <c r="V45" s="245">
        <v>996.64389999999969</v>
      </c>
      <c r="W45" s="245">
        <v>18.63350999999949</v>
      </c>
      <c r="X45" s="245">
        <v>-1.45</v>
      </c>
      <c r="Y45" s="245">
        <v>528</v>
      </c>
      <c r="Z45" s="245"/>
      <c r="AA45" s="31"/>
      <c r="AB45" s="31">
        <v>2858.4611739999996</v>
      </c>
      <c r="AC45" s="31">
        <v>4464.7216010000002</v>
      </c>
      <c r="AD45" s="31">
        <v>6365.9029299999975</v>
      </c>
      <c r="AE45" s="245">
        <v>4983.84</v>
      </c>
      <c r="AF45" s="243">
        <v>2792.6830499999978</v>
      </c>
      <c r="AG45" s="243"/>
      <c r="AJ45" s="77"/>
    </row>
    <row r="46" spans="2:36">
      <c r="B46" s="1"/>
      <c r="C46" s="23"/>
      <c r="D46" s="23"/>
      <c r="E46" s="23"/>
      <c r="F46" s="23"/>
      <c r="G46" s="23"/>
      <c r="H46" s="23"/>
      <c r="I46" s="23"/>
      <c r="J46" s="23"/>
      <c r="K46" s="23"/>
      <c r="L46" s="23"/>
      <c r="M46" s="23"/>
      <c r="N46" s="23"/>
      <c r="O46" s="34"/>
      <c r="P46" s="34"/>
      <c r="Q46" s="195"/>
      <c r="R46" s="34"/>
      <c r="S46" s="34"/>
      <c r="T46" s="34"/>
      <c r="U46" s="34"/>
      <c r="V46" s="34"/>
      <c r="W46" s="34"/>
      <c r="X46" s="34"/>
      <c r="Y46" s="34"/>
      <c r="Z46" s="34"/>
      <c r="AA46" s="23"/>
      <c r="AB46" s="23"/>
      <c r="AC46" s="23"/>
      <c r="AD46" s="23"/>
      <c r="AE46" s="34"/>
      <c r="AF46" s="34"/>
      <c r="AG46" s="34"/>
    </row>
    <row r="47" spans="2:36">
      <c r="B47" s="9" t="s">
        <v>54</v>
      </c>
      <c r="C47" s="30"/>
      <c r="D47" s="30"/>
      <c r="E47" s="30"/>
      <c r="F47" s="30"/>
      <c r="G47" s="30"/>
      <c r="H47" s="30"/>
      <c r="I47" s="30"/>
      <c r="J47" s="30"/>
      <c r="K47" s="30"/>
      <c r="L47" s="30"/>
      <c r="M47" s="30"/>
      <c r="N47" s="30"/>
      <c r="O47" s="218"/>
      <c r="P47" s="218"/>
      <c r="Q47" s="219"/>
      <c r="R47" s="218"/>
      <c r="S47" s="218"/>
      <c r="T47" s="218"/>
      <c r="U47" s="218"/>
      <c r="V47" s="218"/>
      <c r="W47" s="218"/>
      <c r="X47" s="218"/>
      <c r="Y47" s="218"/>
      <c r="Z47" s="218"/>
      <c r="AA47" s="30"/>
      <c r="AB47" s="30"/>
      <c r="AC47" s="30"/>
      <c r="AD47" s="30"/>
      <c r="AE47" s="218"/>
      <c r="AF47" s="218"/>
      <c r="AG47" s="218"/>
    </row>
    <row r="48" spans="2:36">
      <c r="B48" s="2" t="s">
        <v>2</v>
      </c>
      <c r="C48" s="17"/>
      <c r="D48" s="17"/>
      <c r="E48" s="17"/>
      <c r="F48" s="17"/>
      <c r="G48" s="17"/>
      <c r="H48" s="17"/>
      <c r="I48" s="17"/>
      <c r="J48" s="17"/>
      <c r="K48" s="17"/>
      <c r="L48" s="17"/>
      <c r="M48" s="17"/>
      <c r="N48" s="17"/>
      <c r="O48" s="214"/>
      <c r="P48" s="214"/>
      <c r="Q48" s="195"/>
      <c r="R48" s="214"/>
      <c r="S48" s="214"/>
      <c r="T48" s="214"/>
      <c r="U48" s="214"/>
      <c r="V48" s="214"/>
      <c r="W48" s="214"/>
      <c r="X48" s="214"/>
      <c r="Y48" s="214"/>
      <c r="Z48" s="214"/>
      <c r="AA48" s="17"/>
      <c r="AB48" s="17"/>
      <c r="AC48" s="17"/>
      <c r="AD48" s="17"/>
      <c r="AE48" s="214"/>
      <c r="AF48" s="214"/>
      <c r="AG48" s="214"/>
    </row>
    <row r="49" spans="2:33">
      <c r="B49" s="2"/>
      <c r="C49" s="33"/>
      <c r="D49" s="33"/>
      <c r="E49" s="33"/>
      <c r="F49" s="33"/>
      <c r="G49" s="33"/>
      <c r="H49" s="33"/>
      <c r="I49" s="33"/>
      <c r="J49" s="33"/>
      <c r="K49" s="34"/>
      <c r="L49" s="34"/>
      <c r="M49" s="34"/>
      <c r="N49" s="34"/>
      <c r="O49" s="34"/>
      <c r="P49" s="34"/>
      <c r="Q49" s="195"/>
      <c r="R49" s="34"/>
      <c r="S49" s="34"/>
      <c r="T49" s="34"/>
      <c r="U49" s="34"/>
      <c r="V49" s="34"/>
      <c r="W49" s="34"/>
      <c r="X49" s="34"/>
      <c r="Y49" s="34"/>
      <c r="Z49" s="34"/>
      <c r="AA49" s="34"/>
      <c r="AB49" s="33"/>
      <c r="AC49" s="33"/>
      <c r="AD49" s="33"/>
      <c r="AE49" s="33"/>
      <c r="AF49" s="33"/>
      <c r="AG49" s="33"/>
    </row>
    <row r="50" spans="2:33">
      <c r="B50" s="10" t="s">
        <v>55</v>
      </c>
      <c r="C50" s="25">
        <v>-585.87378100000024</v>
      </c>
      <c r="D50" s="25">
        <v>-464.65416099999959</v>
      </c>
      <c r="E50" s="25">
        <v>-675.19434500000023</v>
      </c>
      <c r="F50" s="25">
        <v>-787.85285299999987</v>
      </c>
      <c r="G50" s="25">
        <v>59.696112000000028</v>
      </c>
      <c r="H50" s="25">
        <v>1988.6102419999997</v>
      </c>
      <c r="I50" s="25">
        <v>-1234.5674919999999</v>
      </c>
      <c r="J50" s="25">
        <v>162.02356699999993</v>
      </c>
      <c r="K50" s="25">
        <v>-167.27300000000085</v>
      </c>
      <c r="L50" s="25">
        <v>2369.4770000000003</v>
      </c>
      <c r="M50" s="25">
        <v>1514.9917299999977</v>
      </c>
      <c r="N50" s="25">
        <v>736.65899999999897</v>
      </c>
      <c r="O50" s="243">
        <v>1509</v>
      </c>
      <c r="P50" s="243">
        <v>-1117</v>
      </c>
      <c r="Q50" s="246">
        <v>-1797</v>
      </c>
      <c r="R50" s="243">
        <v>-11934</v>
      </c>
      <c r="S50" s="243">
        <v>-1915.3605500000001</v>
      </c>
      <c r="T50" s="243">
        <v>-486.28868999999997</v>
      </c>
      <c r="U50" s="243">
        <v>803.67333999999994</v>
      </c>
      <c r="V50" s="243">
        <v>3945.9521</v>
      </c>
      <c r="W50" s="243">
        <v>-419.42499999999995</v>
      </c>
      <c r="X50" s="243">
        <v>-78.537999999999997</v>
      </c>
      <c r="Y50" s="243">
        <v>476</v>
      </c>
      <c r="Z50" s="243"/>
      <c r="AA50" s="25"/>
      <c r="AB50" s="25">
        <v>-2513</v>
      </c>
      <c r="AC50" s="25">
        <v>975.76242899999988</v>
      </c>
      <c r="AD50" s="25">
        <v>4453.8547299999955</v>
      </c>
      <c r="AE50" s="243">
        <v>-13339</v>
      </c>
      <c r="AF50" s="243">
        <v>2346.9899999999998</v>
      </c>
      <c r="AG50" s="243"/>
    </row>
    <row r="51" spans="2:33">
      <c r="B51" s="3"/>
      <c r="C51" s="35"/>
      <c r="D51" s="35"/>
      <c r="E51" s="35"/>
      <c r="F51" s="35"/>
      <c r="G51" s="35"/>
      <c r="H51" s="35"/>
      <c r="I51" s="35"/>
      <c r="J51" s="35"/>
      <c r="K51" s="35"/>
      <c r="L51" s="35"/>
      <c r="M51" s="35"/>
      <c r="N51" s="35"/>
      <c r="O51" s="26"/>
      <c r="P51" s="26"/>
      <c r="Q51" s="176"/>
      <c r="R51" s="26"/>
      <c r="S51" s="26"/>
      <c r="T51" s="26"/>
      <c r="U51" s="26"/>
      <c r="V51" s="26"/>
      <c r="W51" s="26"/>
      <c r="X51" s="26"/>
      <c r="Y51" s="26"/>
      <c r="Z51" s="26"/>
      <c r="AA51" s="35"/>
      <c r="AB51" s="35"/>
      <c r="AC51" s="35"/>
      <c r="AD51" s="35"/>
      <c r="AE51" s="26"/>
      <c r="AF51" s="26"/>
      <c r="AG51" s="26"/>
    </row>
    <row r="52" spans="2:33">
      <c r="B52" s="10" t="s">
        <v>56</v>
      </c>
      <c r="C52" s="35"/>
      <c r="D52" s="35"/>
      <c r="E52" s="35"/>
      <c r="F52" s="35"/>
      <c r="G52" s="35"/>
      <c r="H52" s="35"/>
      <c r="I52" s="35"/>
      <c r="J52" s="35"/>
      <c r="K52" s="35"/>
      <c r="L52" s="35"/>
      <c r="M52" s="35"/>
      <c r="N52" s="35"/>
      <c r="O52" s="26"/>
      <c r="P52" s="26"/>
      <c r="Q52" s="176"/>
      <c r="R52" s="26"/>
      <c r="S52" s="26"/>
      <c r="T52" s="26"/>
      <c r="U52" s="26"/>
      <c r="V52" s="26"/>
      <c r="W52" s="26"/>
      <c r="X52" s="26"/>
      <c r="Y52" s="26"/>
      <c r="Z52" s="26"/>
      <c r="AA52" s="35"/>
      <c r="AB52" s="35"/>
      <c r="AC52" s="35"/>
      <c r="AD52" s="35"/>
      <c r="AE52" s="26"/>
      <c r="AF52" s="26"/>
      <c r="AG52" s="26"/>
    </row>
    <row r="53" spans="2:33">
      <c r="B53" s="1" t="s">
        <v>46</v>
      </c>
      <c r="C53" s="35">
        <v>24.002130000000001</v>
      </c>
      <c r="D53" s="35">
        <v>62.09169</v>
      </c>
      <c r="E53" s="35">
        <v>34.412065000000005</v>
      </c>
      <c r="F53" s="35">
        <v>60.534853000000012</v>
      </c>
      <c r="G53" s="35">
        <v>971.95551099999989</v>
      </c>
      <c r="H53" s="35">
        <v>1088.402</v>
      </c>
      <c r="I53" s="35">
        <v>1112.751</v>
      </c>
      <c r="J53" s="35">
        <v>1104.6610000000001</v>
      </c>
      <c r="K53" s="35">
        <v>1106.7650000000001</v>
      </c>
      <c r="L53" s="35">
        <v>941.21</v>
      </c>
      <c r="M53" s="35">
        <v>847.22523999999999</v>
      </c>
      <c r="N53" s="35">
        <v>-263.73599999999999</v>
      </c>
      <c r="O53" s="26">
        <v>339</v>
      </c>
      <c r="P53" s="26">
        <v>402</v>
      </c>
      <c r="Q53" s="176">
        <v>352</v>
      </c>
      <c r="R53" s="26">
        <v>810</v>
      </c>
      <c r="S53" s="26">
        <v>1068.135</v>
      </c>
      <c r="T53" s="26">
        <v>64.844000000000008</v>
      </c>
      <c r="U53" s="26">
        <v>122.34599999999999</v>
      </c>
      <c r="V53" s="26">
        <v>287.077</v>
      </c>
      <c r="W53" s="26">
        <v>42.844499999999996</v>
      </c>
      <c r="X53" s="26">
        <v>-208.94500000000002</v>
      </c>
      <c r="Y53" s="26">
        <v>20</v>
      </c>
      <c r="Z53" s="26"/>
      <c r="AA53" s="35"/>
      <c r="AB53" s="35">
        <v>181.04073800000003</v>
      </c>
      <c r="AC53" s="35">
        <v>4277</v>
      </c>
      <c r="AD53" s="35">
        <v>2631.4892399999999</v>
      </c>
      <c r="AE53" s="26">
        <v>1904</v>
      </c>
      <c r="AF53" s="26">
        <v>1542.3810000000001</v>
      </c>
      <c r="AG53" s="26"/>
    </row>
    <row r="54" spans="2:33">
      <c r="B54" s="3" t="s">
        <v>47</v>
      </c>
      <c r="C54" s="35">
        <v>0</v>
      </c>
      <c r="D54" s="35">
        <v>-41.4</v>
      </c>
      <c r="E54" s="35">
        <v>0</v>
      </c>
      <c r="F54" s="35">
        <v>0</v>
      </c>
      <c r="G54" s="35">
        <v>0</v>
      </c>
      <c r="H54" s="35">
        <v>-416.7</v>
      </c>
      <c r="I54" s="35">
        <v>0</v>
      </c>
      <c r="J54" s="35">
        <v>1.2</v>
      </c>
      <c r="K54" s="35">
        <v>0</v>
      </c>
      <c r="L54" s="35">
        <v>0</v>
      </c>
      <c r="M54" s="35">
        <v>0</v>
      </c>
      <c r="N54" s="35">
        <v>0</v>
      </c>
      <c r="O54" s="26">
        <v>-3</v>
      </c>
      <c r="P54" s="26">
        <v>0</v>
      </c>
      <c r="Q54" s="176">
        <v>0</v>
      </c>
      <c r="R54" s="244">
        <v>0</v>
      </c>
      <c r="S54" s="244">
        <v>0</v>
      </c>
      <c r="T54" s="244">
        <v>0</v>
      </c>
      <c r="U54" s="244">
        <v>0</v>
      </c>
      <c r="V54" s="244">
        <v>0</v>
      </c>
      <c r="W54" s="244">
        <v>4.4819999999999999E-2</v>
      </c>
      <c r="X54" s="244">
        <v>-4.4999999999999998E-2</v>
      </c>
      <c r="Y54" s="244">
        <v>0</v>
      </c>
      <c r="Z54" s="244"/>
      <c r="AA54" s="202"/>
      <c r="AB54" s="35">
        <v>-41.4</v>
      </c>
      <c r="AC54" s="35">
        <v>-415.5</v>
      </c>
      <c r="AD54" s="35">
        <v>0</v>
      </c>
      <c r="AE54" s="26">
        <v>-3</v>
      </c>
      <c r="AF54" s="244">
        <v>0</v>
      </c>
      <c r="AG54" s="244"/>
    </row>
    <row r="55" spans="2:33">
      <c r="B55" s="3" t="s">
        <v>57</v>
      </c>
      <c r="C55" s="35">
        <v>0</v>
      </c>
      <c r="D55" s="35">
        <v>0</v>
      </c>
      <c r="E55" s="35">
        <v>0</v>
      </c>
      <c r="F55" s="35">
        <v>0</v>
      </c>
      <c r="G55" s="35">
        <v>0</v>
      </c>
      <c r="H55" s="35">
        <v>28.1</v>
      </c>
      <c r="I55" s="35">
        <v>0</v>
      </c>
      <c r="J55" s="35">
        <v>19</v>
      </c>
      <c r="K55" s="35">
        <v>-12.026</v>
      </c>
      <c r="L55" s="35">
        <v>7.8579999999999997</v>
      </c>
      <c r="M55" s="35">
        <v>3.5497200000000002</v>
      </c>
      <c r="N55" s="35">
        <v>0.496</v>
      </c>
      <c r="O55" s="26">
        <v>0</v>
      </c>
      <c r="P55" s="26">
        <v>14</v>
      </c>
      <c r="Q55" s="176">
        <v>3</v>
      </c>
      <c r="R55" s="26">
        <v>1</v>
      </c>
      <c r="S55" s="26">
        <v>-4.3550000000000004</v>
      </c>
      <c r="T55" s="244">
        <v>0</v>
      </c>
      <c r="U55" s="244">
        <v>0</v>
      </c>
      <c r="V55" s="244">
        <v>0</v>
      </c>
      <c r="W55" s="244">
        <v>0</v>
      </c>
      <c r="X55" s="244">
        <v>0</v>
      </c>
      <c r="Y55" s="244">
        <v>0</v>
      </c>
      <c r="Z55" s="244"/>
      <c r="AA55" s="35"/>
      <c r="AB55" s="35">
        <v>0</v>
      </c>
      <c r="AC55" s="35">
        <v>46</v>
      </c>
      <c r="AD55" s="35">
        <v>4.5720000000000649E-2</v>
      </c>
      <c r="AE55" s="26">
        <v>18</v>
      </c>
      <c r="AF55" s="26">
        <v>-4</v>
      </c>
      <c r="AG55" s="26"/>
    </row>
    <row r="56" spans="2:33">
      <c r="B56" s="3" t="s">
        <v>49</v>
      </c>
      <c r="C56" s="35">
        <v>71.126999999999995</v>
      </c>
      <c r="D56" s="35">
        <v>14.271000000000001</v>
      </c>
      <c r="E56" s="35">
        <v>34.165999999999997</v>
      </c>
      <c r="F56" s="35">
        <v>30.83</v>
      </c>
      <c r="G56" s="35">
        <v>67.055000000000007</v>
      </c>
      <c r="H56" s="35">
        <v>52.37</v>
      </c>
      <c r="I56" s="35">
        <v>43.481000000000002</v>
      </c>
      <c r="J56" s="35">
        <v>204.55099999999999</v>
      </c>
      <c r="K56" s="35">
        <v>70.239000000000004</v>
      </c>
      <c r="L56" s="35">
        <v>81.44</v>
      </c>
      <c r="M56" s="35">
        <v>116.97966999999998</v>
      </c>
      <c r="N56" s="35">
        <v>22.183</v>
      </c>
      <c r="O56" s="26">
        <v>7</v>
      </c>
      <c r="P56" s="26">
        <v>0</v>
      </c>
      <c r="Q56" s="176">
        <v>0</v>
      </c>
      <c r="R56" s="26">
        <v>1</v>
      </c>
      <c r="S56" s="26">
        <v>-8.2949999999999996E-2</v>
      </c>
      <c r="T56" s="244">
        <v>0</v>
      </c>
      <c r="U56" s="244">
        <v>0</v>
      </c>
      <c r="V56" s="244">
        <v>0</v>
      </c>
      <c r="W56" s="244">
        <v>0</v>
      </c>
      <c r="X56" s="244">
        <v>0</v>
      </c>
      <c r="Y56" s="244">
        <v>0</v>
      </c>
      <c r="Z56" s="244"/>
      <c r="AA56" s="35"/>
      <c r="AB56" s="35">
        <v>150.39400000000001</v>
      </c>
      <c r="AC56" s="35">
        <v>367.45699999999999</v>
      </c>
      <c r="AD56" s="35">
        <v>290.16266999999999</v>
      </c>
      <c r="AE56" s="26">
        <v>8</v>
      </c>
      <c r="AF56" s="244">
        <v>-8.2949999999999996E-2</v>
      </c>
      <c r="AG56" s="244"/>
    </row>
    <row r="57" spans="2:33">
      <c r="B57" s="3" t="s">
        <v>52</v>
      </c>
      <c r="C57" s="35">
        <v>117.29485</v>
      </c>
      <c r="D57" s="35">
        <v>119.51810000000002</v>
      </c>
      <c r="E57" s="35">
        <v>127.88637</v>
      </c>
      <c r="F57" s="35">
        <v>145.79207</v>
      </c>
      <c r="G57" s="35">
        <v>185.45660999999998</v>
      </c>
      <c r="H57" s="35">
        <v>191.47722000000002</v>
      </c>
      <c r="I57" s="35">
        <v>232.84776999999997</v>
      </c>
      <c r="J57" s="35">
        <v>706.23099999999999</v>
      </c>
      <c r="K57" s="35">
        <v>554.72500000000002</v>
      </c>
      <c r="L57" s="35">
        <v>629.19500000000005</v>
      </c>
      <c r="M57" s="35">
        <v>740.22431000000006</v>
      </c>
      <c r="N57" s="35">
        <v>1048.345</v>
      </c>
      <c r="O57" s="26">
        <v>554</v>
      </c>
      <c r="P57" s="26">
        <v>571</v>
      </c>
      <c r="Q57" s="176">
        <v>556</v>
      </c>
      <c r="R57" s="26">
        <v>522</v>
      </c>
      <c r="S57" s="26">
        <v>322.60899999999998</v>
      </c>
      <c r="T57" s="26">
        <v>300.755</v>
      </c>
      <c r="U57" s="26">
        <v>274.59100000000001</v>
      </c>
      <c r="V57" s="26">
        <v>237.32300000000001</v>
      </c>
      <c r="W57" s="26">
        <v>185.22221999999999</v>
      </c>
      <c r="X57" s="26">
        <v>179.06400000000002</v>
      </c>
      <c r="Y57" s="26">
        <v>162</v>
      </c>
      <c r="Z57" s="26"/>
      <c r="AA57" s="35"/>
      <c r="AB57" s="35">
        <v>510.49139000000002</v>
      </c>
      <c r="AC57" s="35">
        <v>1316.0126</v>
      </c>
      <c r="AD57" s="35">
        <v>2972.5693099999999</v>
      </c>
      <c r="AE57" s="26">
        <v>2203</v>
      </c>
      <c r="AF57" s="26">
        <v>1134.7529999999999</v>
      </c>
      <c r="AG57" s="26"/>
    </row>
    <row r="58" spans="2:33">
      <c r="B58" s="3" t="s">
        <v>58</v>
      </c>
      <c r="C58" s="35">
        <v>958</v>
      </c>
      <c r="D58" s="35">
        <v>1019</v>
      </c>
      <c r="E58" s="35">
        <v>943</v>
      </c>
      <c r="F58" s="35">
        <v>1386</v>
      </c>
      <c r="G58" s="35">
        <v>-288</v>
      </c>
      <c r="H58" s="35">
        <v>-2008</v>
      </c>
      <c r="I58" s="35">
        <v>864</v>
      </c>
      <c r="J58" s="35">
        <v>-1133</v>
      </c>
      <c r="K58" s="35">
        <v>5</v>
      </c>
      <c r="L58" s="35">
        <v>-1327</v>
      </c>
      <c r="M58" s="35">
        <v>-2204</v>
      </c>
      <c r="N58" s="35">
        <v>-1032</v>
      </c>
      <c r="O58" s="26">
        <v>-933</v>
      </c>
      <c r="P58" s="26">
        <v>-418</v>
      </c>
      <c r="Q58" s="176">
        <v>149</v>
      </c>
      <c r="R58" s="26">
        <v>-463</v>
      </c>
      <c r="S58" s="26">
        <v>-21.414000000000001</v>
      </c>
      <c r="T58" s="26">
        <v>-44.045000000000002</v>
      </c>
      <c r="U58" s="26">
        <v>-113.346</v>
      </c>
      <c r="V58" s="26">
        <v>-375.55700000000002</v>
      </c>
      <c r="W58" s="26">
        <v>-19.008939999999999</v>
      </c>
      <c r="X58" s="26">
        <v>-230.90899999999999</v>
      </c>
      <c r="Y58" s="26">
        <v>102</v>
      </c>
      <c r="Z58" s="26"/>
      <c r="AA58" s="35"/>
      <c r="AB58" s="35">
        <v>4306</v>
      </c>
      <c r="AC58" s="35">
        <v>-2565</v>
      </c>
      <c r="AD58" s="35">
        <v>-4558</v>
      </c>
      <c r="AE58" s="26">
        <v>-1665</v>
      </c>
      <c r="AF58" s="26">
        <v>-554.64300000000003</v>
      </c>
      <c r="AG58" s="26"/>
    </row>
    <row r="59" spans="2:33">
      <c r="B59" s="3" t="s">
        <v>59</v>
      </c>
      <c r="C59" s="35"/>
      <c r="D59" s="35"/>
      <c r="E59" s="35"/>
      <c r="F59" s="35">
        <v>43</v>
      </c>
      <c r="G59" s="35">
        <v>20</v>
      </c>
      <c r="H59" s="35">
        <v>9</v>
      </c>
      <c r="I59" s="35">
        <v>24</v>
      </c>
      <c r="J59" s="35">
        <v>13</v>
      </c>
      <c r="K59" s="35">
        <v>61</v>
      </c>
      <c r="L59" s="35">
        <v>59</v>
      </c>
      <c r="M59" s="35">
        <v>39</v>
      </c>
      <c r="N59" s="35">
        <v>-34</v>
      </c>
      <c r="O59" s="26">
        <v>38</v>
      </c>
      <c r="P59" s="26">
        <v>21</v>
      </c>
      <c r="Q59" s="176">
        <v>31</v>
      </c>
      <c r="R59" s="26">
        <v>38</v>
      </c>
      <c r="S59" s="26">
        <v>29.582999999999998</v>
      </c>
      <c r="T59" s="26">
        <v>38.012999999999998</v>
      </c>
      <c r="U59" s="26">
        <v>27.292999999999999</v>
      </c>
      <c r="V59" s="26">
        <v>-23.016999999999999</v>
      </c>
      <c r="W59" s="26">
        <v>11.42071</v>
      </c>
      <c r="X59" s="26">
        <v>6.7749999999999995</v>
      </c>
      <c r="Y59" s="26">
        <v>1</v>
      </c>
      <c r="Z59" s="26"/>
      <c r="AA59" s="35"/>
      <c r="AB59" s="35">
        <v>43</v>
      </c>
      <c r="AC59" s="35">
        <v>66</v>
      </c>
      <c r="AD59" s="35">
        <v>125</v>
      </c>
      <c r="AE59" s="26">
        <v>127</v>
      </c>
      <c r="AF59" s="26">
        <v>71.905000000000001</v>
      </c>
      <c r="AG59" s="26"/>
    </row>
    <row r="60" spans="2:33">
      <c r="B60" s="3" t="s">
        <v>50</v>
      </c>
      <c r="C60" s="35"/>
      <c r="D60" s="35"/>
      <c r="E60" s="35"/>
      <c r="F60" s="35"/>
      <c r="G60" s="35"/>
      <c r="H60" s="35"/>
      <c r="I60" s="35"/>
      <c r="J60" s="35"/>
      <c r="K60" s="35"/>
      <c r="L60" s="35"/>
      <c r="M60" s="35">
        <v>75.271999999999991</v>
      </c>
      <c r="N60" s="35">
        <v>202.66088999999999</v>
      </c>
      <c r="O60" s="26">
        <v>78</v>
      </c>
      <c r="P60" s="26">
        <v>1409</v>
      </c>
      <c r="Q60" s="176">
        <v>712</v>
      </c>
      <c r="R60" s="26">
        <v>13055</v>
      </c>
      <c r="S60" s="26">
        <v>602.07299999999998</v>
      </c>
      <c r="T60" s="26">
        <v>55.649000000000001</v>
      </c>
      <c r="U60" s="26">
        <v>96.218999999999994</v>
      </c>
      <c r="V60" s="26">
        <v>-3957.8620000000001</v>
      </c>
      <c r="W60" s="26">
        <v>62.084359999999997</v>
      </c>
      <c r="X60" s="26">
        <v>170.255</v>
      </c>
      <c r="Y60" s="26">
        <v>-316</v>
      </c>
      <c r="Z60" s="26"/>
      <c r="AA60" s="35"/>
      <c r="AB60" s="35"/>
      <c r="AC60" s="35"/>
      <c r="AD60" s="35">
        <v>277.93288999999999</v>
      </c>
      <c r="AE60" s="26">
        <v>15255</v>
      </c>
      <c r="AF60" s="26">
        <v>-3202.5210000000002</v>
      </c>
      <c r="AG60" s="26"/>
    </row>
    <row r="61" spans="2:33">
      <c r="B61" s="10" t="s">
        <v>60</v>
      </c>
      <c r="C61" s="25">
        <v>1170.42398</v>
      </c>
      <c r="D61" s="25">
        <v>1173.4807900000001</v>
      </c>
      <c r="E61" s="25">
        <v>1139.4644350000001</v>
      </c>
      <c r="F61" s="25">
        <v>1666.156923</v>
      </c>
      <c r="G61" s="25">
        <v>956.46712099999991</v>
      </c>
      <c r="H61" s="25">
        <v>-1055.35078</v>
      </c>
      <c r="I61" s="25">
        <v>2277.0797699999998</v>
      </c>
      <c r="J61" s="25">
        <v>915.64300000000003</v>
      </c>
      <c r="K61" s="25">
        <v>1785.703</v>
      </c>
      <c r="L61" s="25">
        <v>391.70299999999997</v>
      </c>
      <c r="M61" s="25">
        <v>-381.74906000000004</v>
      </c>
      <c r="N61" s="25">
        <v>-56</v>
      </c>
      <c r="O61" s="243">
        <v>80.507999999999996</v>
      </c>
      <c r="P61" s="243">
        <v>1998.694</v>
      </c>
      <c r="Q61" s="246">
        <v>1802.3910000000001</v>
      </c>
      <c r="R61" s="243">
        <v>13964</v>
      </c>
      <c r="S61" s="243">
        <v>1996.5480499999999</v>
      </c>
      <c r="T61" s="243">
        <v>415.21599999999995</v>
      </c>
      <c r="U61" s="243">
        <v>407.10300000000001</v>
      </c>
      <c r="V61" s="243">
        <v>-3833.0360000000001</v>
      </c>
      <c r="W61" s="243">
        <v>282.60766999999998</v>
      </c>
      <c r="X61" s="243">
        <v>-83.804999999999978</v>
      </c>
      <c r="Y61" s="243">
        <v>-32</v>
      </c>
      <c r="Z61" s="243"/>
      <c r="AA61" s="25"/>
      <c r="AB61" s="25">
        <v>5149.5261279999995</v>
      </c>
      <c r="AC61" s="25">
        <v>3092</v>
      </c>
      <c r="AD61" s="25">
        <v>1739</v>
      </c>
      <c r="AE61" s="243">
        <v>17846</v>
      </c>
      <c r="AF61" s="243">
        <v>-1013.20795</v>
      </c>
      <c r="AG61" s="243"/>
    </row>
    <row r="62" spans="2:33">
      <c r="B62" s="3" t="s">
        <v>61</v>
      </c>
      <c r="C62" s="35">
        <v>-37.684369999999994</v>
      </c>
      <c r="D62" s="35">
        <v>-18.477820000000019</v>
      </c>
      <c r="E62" s="35">
        <v>-32.410474000000022</v>
      </c>
      <c r="F62" s="35">
        <v>-43.924413999999985</v>
      </c>
      <c r="G62" s="35">
        <v>-54.502322000000007</v>
      </c>
      <c r="H62" s="35">
        <v>27.150555999999963</v>
      </c>
      <c r="I62" s="35">
        <v>-60.06575399999997</v>
      </c>
      <c r="J62" s="35">
        <v>-188.79640000000001</v>
      </c>
      <c r="K62" s="35">
        <v>-134.78759999999997</v>
      </c>
      <c r="L62" s="35">
        <v>-155.49860000000001</v>
      </c>
      <c r="M62" s="35">
        <v>-179.95074</v>
      </c>
      <c r="N62" s="35">
        <v>-207</v>
      </c>
      <c r="O62" s="26">
        <v>-118.94199999999999</v>
      </c>
      <c r="P62" s="26">
        <v>-393.99</v>
      </c>
      <c r="Q62" s="176">
        <v>-250.83600000000001</v>
      </c>
      <c r="R62" s="26">
        <v>-524.84900000000005</v>
      </c>
      <c r="S62" s="26">
        <v>-72</v>
      </c>
      <c r="T62" s="26">
        <v>-77</v>
      </c>
      <c r="U62" s="26">
        <v>-64</v>
      </c>
      <c r="V62" s="26">
        <v>-271</v>
      </c>
      <c r="W62" s="26">
        <v>-52.871080299999996</v>
      </c>
      <c r="X62" s="26">
        <v>-80.021000000000001</v>
      </c>
      <c r="Y62" s="26">
        <v>-40</v>
      </c>
      <c r="Z62" s="26"/>
      <c r="AA62" s="35"/>
      <c r="AB62" s="35">
        <v>-132.49707800000002</v>
      </c>
      <c r="AC62" s="35">
        <v>-276</v>
      </c>
      <c r="AD62" s="35">
        <v>-678</v>
      </c>
      <c r="AE62" s="26">
        <v>-1288.607</v>
      </c>
      <c r="AF62" s="26">
        <v>-484</v>
      </c>
      <c r="AG62" s="26"/>
    </row>
    <row r="63" spans="2:33">
      <c r="B63" s="10" t="s">
        <v>62</v>
      </c>
      <c r="C63" s="25">
        <v>1132.7396100000001</v>
      </c>
      <c r="D63" s="25">
        <v>1155.00297</v>
      </c>
      <c r="E63" s="25">
        <v>1107.0539610000001</v>
      </c>
      <c r="F63" s="25">
        <v>1622.2325089999999</v>
      </c>
      <c r="G63" s="25">
        <v>901.96479899999986</v>
      </c>
      <c r="H63" s="25">
        <v>-1028.2002239999999</v>
      </c>
      <c r="I63" s="25">
        <v>2217.0140160000001</v>
      </c>
      <c r="J63" s="25">
        <v>726.84660000000008</v>
      </c>
      <c r="K63" s="25">
        <v>1650.9154000000001</v>
      </c>
      <c r="L63" s="25">
        <v>236.20439999999996</v>
      </c>
      <c r="M63" s="25">
        <v>-561.6998000000001</v>
      </c>
      <c r="N63" s="25">
        <v>-263</v>
      </c>
      <c r="O63" s="243">
        <v>-38.433999999999997</v>
      </c>
      <c r="P63" s="243">
        <v>1604.704</v>
      </c>
      <c r="Q63" s="246">
        <v>1551.5550000000001</v>
      </c>
      <c r="R63" s="243">
        <v>13440</v>
      </c>
      <c r="S63" s="243">
        <v>1924.5480499999999</v>
      </c>
      <c r="T63" s="243">
        <v>338.21599999999995</v>
      </c>
      <c r="U63" s="243">
        <v>343.10300000000001</v>
      </c>
      <c r="V63" s="243">
        <v>-4103.0360000000001</v>
      </c>
      <c r="W63" s="243">
        <v>229.7365897</v>
      </c>
      <c r="X63" s="243">
        <v>-164.82599999999996</v>
      </c>
      <c r="Y63" s="243">
        <v>-73</v>
      </c>
      <c r="Z63" s="243"/>
      <c r="AA63" s="25"/>
      <c r="AB63" s="25">
        <v>5017.0290500000001</v>
      </c>
      <c r="AC63" s="25">
        <v>2816</v>
      </c>
      <c r="AD63" s="25">
        <v>1062</v>
      </c>
      <c r="AE63" s="243">
        <v>16557</v>
      </c>
      <c r="AF63" s="243">
        <v>-1498.20795</v>
      </c>
      <c r="AG63" s="243"/>
    </row>
    <row r="64" spans="2:33">
      <c r="B64" s="3"/>
      <c r="C64" s="35"/>
      <c r="D64" s="35"/>
      <c r="E64" s="35"/>
      <c r="F64" s="35"/>
      <c r="G64" s="35"/>
      <c r="H64" s="35"/>
      <c r="I64" s="35"/>
      <c r="J64" s="35"/>
      <c r="K64" s="35"/>
      <c r="L64" s="35"/>
      <c r="M64" s="35"/>
      <c r="N64" s="35"/>
      <c r="O64" s="26"/>
      <c r="P64" s="26"/>
      <c r="Q64" s="176"/>
      <c r="R64" s="26"/>
      <c r="S64" s="26"/>
      <c r="T64" s="26"/>
      <c r="U64" s="26"/>
      <c r="V64" s="26"/>
      <c r="W64" s="26"/>
      <c r="X64" s="26"/>
      <c r="Y64" s="26"/>
      <c r="Z64" s="26"/>
      <c r="AA64" s="35"/>
      <c r="AB64" s="35"/>
      <c r="AC64" s="35"/>
      <c r="AD64" s="35"/>
      <c r="AE64" s="26"/>
      <c r="AF64" s="26"/>
      <c r="AG64" s="26"/>
    </row>
    <row r="65" spans="2:33">
      <c r="B65" s="11" t="s">
        <v>63</v>
      </c>
      <c r="C65" s="36">
        <v>546.86582899999985</v>
      </c>
      <c r="D65" s="36">
        <v>690.34880900000041</v>
      </c>
      <c r="E65" s="36">
        <v>431.85961599999985</v>
      </c>
      <c r="F65" s="36">
        <v>834.37965600000007</v>
      </c>
      <c r="G65" s="36">
        <v>961.66091099999994</v>
      </c>
      <c r="H65" s="36">
        <v>960.41001799999981</v>
      </c>
      <c r="I65" s="36">
        <v>982.44652400000018</v>
      </c>
      <c r="J65" s="36">
        <v>888.87016700000004</v>
      </c>
      <c r="K65" s="36">
        <v>1483.6423999999993</v>
      </c>
      <c r="L65" s="36">
        <v>2605.6814000000004</v>
      </c>
      <c r="M65" s="36">
        <v>953.29192999999759</v>
      </c>
      <c r="N65" s="36">
        <v>473</v>
      </c>
      <c r="O65" s="248">
        <v>1470.6659999999999</v>
      </c>
      <c r="P65" s="248">
        <v>487.214</v>
      </c>
      <c r="Q65" s="249">
        <v>-245.32400000000001</v>
      </c>
      <c r="R65" s="248">
        <v>1506</v>
      </c>
      <c r="S65" s="248">
        <v>9.6184999999999832</v>
      </c>
      <c r="T65" s="248">
        <v>-148.64968999999999</v>
      </c>
      <c r="U65" s="248">
        <v>1147.33134</v>
      </c>
      <c r="V65" s="248">
        <v>-158.08390000000003</v>
      </c>
      <c r="W65" s="248">
        <v>-188.68900000000002</v>
      </c>
      <c r="X65" s="248">
        <v>-244.36499999999995</v>
      </c>
      <c r="Y65" s="248">
        <v>403</v>
      </c>
      <c r="Z65" s="248"/>
      <c r="AA65" s="36"/>
      <c r="AB65" s="36">
        <v>2503.4539100000002</v>
      </c>
      <c r="AC65" s="36">
        <v>3792</v>
      </c>
      <c r="AD65" s="36">
        <v>5515</v>
      </c>
      <c r="AE65" s="248">
        <v>3218</v>
      </c>
      <c r="AF65" s="248">
        <v>848.78205000000003</v>
      </c>
      <c r="AG65" s="248"/>
    </row>
    <row r="66" spans="2:33">
      <c r="B66" s="3"/>
      <c r="C66" s="35"/>
      <c r="D66" s="35"/>
      <c r="E66" s="35"/>
      <c r="F66" s="35"/>
      <c r="G66" s="35"/>
      <c r="H66" s="35"/>
      <c r="I66" s="35"/>
      <c r="J66" s="35"/>
      <c r="K66" s="35"/>
      <c r="L66" s="35"/>
      <c r="M66" s="35"/>
      <c r="N66" s="35"/>
      <c r="O66" s="26"/>
      <c r="P66" s="34"/>
      <c r="Q66" s="220"/>
      <c r="R66" s="26"/>
      <c r="S66" s="34"/>
      <c r="T66" s="34"/>
      <c r="U66" s="34"/>
      <c r="V66" s="34"/>
      <c r="W66" s="34"/>
      <c r="X66" s="34"/>
      <c r="Y66" s="34"/>
      <c r="Z66" s="34"/>
      <c r="AA66" s="35"/>
      <c r="AB66" s="34"/>
      <c r="AC66" s="33"/>
      <c r="AD66" s="33"/>
      <c r="AE66" s="33"/>
      <c r="AF66" s="33"/>
      <c r="AG66" s="33"/>
    </row>
    <row r="67" spans="2:33">
      <c r="B67" s="1" t="s">
        <v>64</v>
      </c>
      <c r="C67" s="23">
        <v>737</v>
      </c>
      <c r="D67" s="23">
        <v>756</v>
      </c>
      <c r="E67" s="23">
        <v>838</v>
      </c>
      <c r="F67" s="23">
        <v>855</v>
      </c>
      <c r="G67" s="23">
        <v>990</v>
      </c>
      <c r="H67" s="23">
        <v>1008</v>
      </c>
      <c r="I67" s="23">
        <v>1026</v>
      </c>
      <c r="J67" s="23">
        <v>1099</v>
      </c>
      <c r="K67" s="23">
        <v>1157</v>
      </c>
      <c r="L67" s="23">
        <v>1231</v>
      </c>
      <c r="M67" s="23">
        <v>1256</v>
      </c>
      <c r="N67" s="23">
        <v>1259</v>
      </c>
      <c r="O67" s="26">
        <v>210</v>
      </c>
      <c r="P67" s="26">
        <v>222</v>
      </c>
      <c r="Q67" s="26">
        <v>223</v>
      </c>
      <c r="R67" s="26">
        <v>223</v>
      </c>
      <c r="S67" s="26">
        <v>224</v>
      </c>
      <c r="T67" s="26">
        <v>225</v>
      </c>
      <c r="U67" s="26">
        <v>225</v>
      </c>
      <c r="V67" s="26">
        <v>225</v>
      </c>
      <c r="W67" s="26">
        <v>225</v>
      </c>
      <c r="X67" s="26">
        <v>225</v>
      </c>
      <c r="Y67" s="26">
        <v>228</v>
      </c>
      <c r="Z67" s="26"/>
      <c r="AA67" s="26"/>
      <c r="AB67" s="26">
        <v>796</v>
      </c>
      <c r="AC67" s="26">
        <v>1031</v>
      </c>
      <c r="AD67" s="26">
        <v>1252</v>
      </c>
      <c r="AE67" s="26">
        <v>220</v>
      </c>
      <c r="AF67" s="26">
        <v>225</v>
      </c>
      <c r="AG67" s="26"/>
    </row>
    <row r="68" spans="2:33">
      <c r="B68" s="10" t="s">
        <v>65</v>
      </c>
      <c r="C68" s="37">
        <v>0.74201605020352757</v>
      </c>
      <c r="D68" s="37">
        <v>0.91315980026455079</v>
      </c>
      <c r="E68" s="37">
        <v>0.51534560381861561</v>
      </c>
      <c r="F68" s="37">
        <v>0.97588263859649127</v>
      </c>
      <c r="G68" s="37">
        <v>0.97137465757575747</v>
      </c>
      <c r="H68" s="37">
        <v>0.95278771626984105</v>
      </c>
      <c r="I68" s="37">
        <v>0.95755021832358689</v>
      </c>
      <c r="J68" s="37">
        <v>0.80879906005459512</v>
      </c>
      <c r="K68" s="37">
        <v>1.2823184096802067</v>
      </c>
      <c r="L68" s="37">
        <v>2.1167192526401304</v>
      </c>
      <c r="M68" s="37">
        <v>0.75899039012738667</v>
      </c>
      <c r="N68" s="37">
        <v>0.38</v>
      </c>
      <c r="O68" s="242">
        <v>7.01</v>
      </c>
      <c r="P68" s="242">
        <v>2.19</v>
      </c>
      <c r="Q68" s="242">
        <v>-1.1000000000000001</v>
      </c>
      <c r="R68" s="242">
        <v>6.75</v>
      </c>
      <c r="S68" s="242">
        <v>0.04</v>
      </c>
      <c r="T68" s="242">
        <v>-0.66</v>
      </c>
      <c r="U68" s="242">
        <v>5.0999999999999996</v>
      </c>
      <c r="V68" s="242">
        <v>-0.7</v>
      </c>
      <c r="W68" s="242">
        <v>-0.84</v>
      </c>
      <c r="X68" s="242">
        <v>-1.0900000000000001</v>
      </c>
      <c r="Y68" s="242">
        <v>1.77</v>
      </c>
      <c r="Z68" s="242"/>
      <c r="AA68" s="242"/>
      <c r="AB68" s="242">
        <v>3.1464040928831851</v>
      </c>
      <c r="AC68" s="242">
        <v>3.69</v>
      </c>
      <c r="AD68" s="242">
        <v>4.41</v>
      </c>
      <c r="AE68" s="242">
        <v>14.66</v>
      </c>
      <c r="AF68" s="242">
        <v>3.78</v>
      </c>
      <c r="AG68" s="242"/>
    </row>
    <row r="69" spans="2:33">
      <c r="B69" s="3"/>
      <c r="C69" s="35"/>
      <c r="D69" s="35"/>
      <c r="E69" s="35"/>
      <c r="F69" s="35"/>
      <c r="G69" s="35"/>
      <c r="H69" s="35"/>
      <c r="I69" s="35"/>
      <c r="J69" s="35"/>
      <c r="K69" s="35"/>
      <c r="L69" s="35"/>
      <c r="M69" s="35"/>
      <c r="N69" s="35"/>
      <c r="O69" s="26"/>
      <c r="P69" s="26"/>
      <c r="Q69" s="26"/>
      <c r="R69" s="26"/>
      <c r="S69" s="26"/>
      <c r="T69" s="26"/>
      <c r="U69" s="26"/>
      <c r="V69" s="26"/>
      <c r="W69" s="26"/>
      <c r="X69" s="26"/>
      <c r="Y69" s="26"/>
      <c r="Z69" s="26"/>
      <c r="AA69" s="26"/>
      <c r="AB69" s="26"/>
      <c r="AC69" s="26"/>
      <c r="AD69" s="26"/>
      <c r="AE69" s="26"/>
      <c r="AF69" s="26"/>
      <c r="AG69" s="26"/>
    </row>
    <row r="70" spans="2:33">
      <c r="B70" s="1" t="s">
        <v>66</v>
      </c>
      <c r="C70" s="23">
        <v>737</v>
      </c>
      <c r="D70" s="23">
        <v>756</v>
      </c>
      <c r="E70" s="23">
        <v>840</v>
      </c>
      <c r="F70" s="23">
        <v>859</v>
      </c>
      <c r="G70" s="23">
        <v>1042</v>
      </c>
      <c r="H70" s="23">
        <v>1060</v>
      </c>
      <c r="I70" s="23">
        <v>1079</v>
      </c>
      <c r="J70" s="23">
        <v>1162</v>
      </c>
      <c r="K70" s="23">
        <v>1256</v>
      </c>
      <c r="L70" s="23">
        <v>1338</v>
      </c>
      <c r="M70" s="23">
        <v>1364</v>
      </c>
      <c r="N70" s="23">
        <v>1367</v>
      </c>
      <c r="O70" s="26">
        <v>228</v>
      </c>
      <c r="P70" s="26">
        <v>240</v>
      </c>
      <c r="Q70" s="26">
        <v>241</v>
      </c>
      <c r="R70" s="26">
        <v>241</v>
      </c>
      <c r="S70" s="26">
        <v>229</v>
      </c>
      <c r="T70" s="26">
        <v>231</v>
      </c>
      <c r="U70" s="26">
        <v>230</v>
      </c>
      <c r="V70" s="26">
        <v>230</v>
      </c>
      <c r="W70" s="26">
        <v>230</v>
      </c>
      <c r="X70" s="26">
        <v>230</v>
      </c>
      <c r="Y70" s="26">
        <v>229</v>
      </c>
      <c r="Z70" s="26"/>
      <c r="AA70" s="26"/>
      <c r="AB70" s="250">
        <v>798</v>
      </c>
      <c r="AC70" s="26">
        <v>1086</v>
      </c>
      <c r="AD70" s="26">
        <v>1360</v>
      </c>
      <c r="AE70" s="26">
        <v>237</v>
      </c>
      <c r="AF70" s="26">
        <v>230</v>
      </c>
      <c r="AG70" s="26"/>
    </row>
    <row r="71" spans="2:33">
      <c r="B71" s="2" t="s">
        <v>67</v>
      </c>
      <c r="C71" s="37">
        <v>0.74201605020352757</v>
      </c>
      <c r="D71" s="37">
        <v>0.91315980026455079</v>
      </c>
      <c r="E71" s="37">
        <v>0.51411859047619024</v>
      </c>
      <c r="F71" s="37">
        <v>0.97133836554132724</v>
      </c>
      <c r="G71" s="37">
        <v>0.92289914683301333</v>
      </c>
      <c r="H71" s="37">
        <v>0.90604718679245266</v>
      </c>
      <c r="I71" s="37">
        <v>0.91051577757182589</v>
      </c>
      <c r="J71" s="37">
        <v>0.76494850860585206</v>
      </c>
      <c r="K71" s="37">
        <v>1.1812439490445854</v>
      </c>
      <c r="L71" s="37">
        <v>1.9474449925261588</v>
      </c>
      <c r="M71" s="37">
        <v>0.69889437683284283</v>
      </c>
      <c r="N71" s="37">
        <v>0.35</v>
      </c>
      <c r="O71" s="242">
        <v>6.46</v>
      </c>
      <c r="P71" s="242">
        <v>2.0299999999999998</v>
      </c>
      <c r="Q71" s="242">
        <v>-1.1000000000000001</v>
      </c>
      <c r="R71" s="242">
        <v>6.25</v>
      </c>
      <c r="S71" s="242">
        <v>0.04</v>
      </c>
      <c r="T71" s="242">
        <v>-0.66</v>
      </c>
      <c r="U71" s="242">
        <v>4.97</v>
      </c>
      <c r="V71" s="242">
        <v>-0.7</v>
      </c>
      <c r="W71" s="242">
        <v>-0.84</v>
      </c>
      <c r="X71" s="242">
        <v>-1.0900000000000001</v>
      </c>
      <c r="Y71" s="242">
        <v>1.76</v>
      </c>
      <c r="Z71" s="242"/>
      <c r="AA71" s="242"/>
      <c r="AB71" s="242">
        <v>3.1406328064855957</v>
      </c>
      <c r="AC71" s="242">
        <v>3.5</v>
      </c>
      <c r="AD71" s="242">
        <v>4.0599999999999996</v>
      </c>
      <c r="AE71" s="242">
        <v>13.56</v>
      </c>
      <c r="AF71" s="242">
        <v>3.7</v>
      </c>
      <c r="AG71" s="242"/>
    </row>
    <row r="72" spans="2:33">
      <c r="B72" s="3"/>
      <c r="C72" s="38"/>
      <c r="D72" s="38"/>
      <c r="E72" s="38"/>
      <c r="F72" s="38"/>
      <c r="G72" s="38"/>
      <c r="H72" s="38"/>
      <c r="I72" s="38"/>
      <c r="J72" s="38"/>
      <c r="K72" s="38"/>
      <c r="L72" s="38"/>
      <c r="M72" s="38"/>
      <c r="N72" s="38"/>
      <c r="O72" s="250"/>
      <c r="P72" s="250"/>
      <c r="Q72" s="250"/>
      <c r="R72" s="250"/>
      <c r="S72" s="250"/>
      <c r="T72" s="250"/>
      <c r="U72" s="214"/>
      <c r="V72" s="250"/>
      <c r="W72" s="250"/>
      <c r="X72" s="250"/>
      <c r="Y72" s="250"/>
      <c r="Z72" s="250"/>
      <c r="AA72" s="38"/>
      <c r="AB72" s="17"/>
      <c r="AC72" s="17"/>
      <c r="AD72" s="17"/>
      <c r="AE72" s="250"/>
      <c r="AF72" s="250"/>
      <c r="AG72" s="250"/>
    </row>
    <row r="73" spans="2:33">
      <c r="B73" s="1" t="s">
        <v>68</v>
      </c>
      <c r="C73" s="23">
        <v>673</v>
      </c>
      <c r="D73" s="23">
        <v>681</v>
      </c>
      <c r="E73" s="23">
        <v>753</v>
      </c>
      <c r="F73" s="23">
        <v>771</v>
      </c>
      <c r="G73" s="23">
        <v>877</v>
      </c>
      <c r="H73" s="23">
        <v>880</v>
      </c>
      <c r="I73" s="23">
        <v>894</v>
      </c>
      <c r="J73" s="23">
        <v>968</v>
      </c>
      <c r="K73" s="23">
        <v>1026</v>
      </c>
      <c r="L73" s="23">
        <v>1071</v>
      </c>
      <c r="M73" s="23">
        <v>1088</v>
      </c>
      <c r="N73" s="23">
        <v>1091</v>
      </c>
      <c r="O73" s="26">
        <v>188</v>
      </c>
      <c r="P73" s="26">
        <v>200</v>
      </c>
      <c r="Q73" s="26">
        <v>202</v>
      </c>
      <c r="R73" s="26">
        <v>202</v>
      </c>
      <c r="S73" s="26">
        <v>202</v>
      </c>
      <c r="T73" s="26">
        <v>206</v>
      </c>
      <c r="U73" s="26">
        <v>207</v>
      </c>
      <c r="V73" s="26">
        <v>208</v>
      </c>
      <c r="W73" s="26">
        <v>208</v>
      </c>
      <c r="X73" s="26">
        <v>209</v>
      </c>
      <c r="Y73" s="26">
        <v>212</v>
      </c>
      <c r="Z73" s="26"/>
      <c r="AA73" s="23"/>
      <c r="AB73" s="39">
        <v>719.2</v>
      </c>
      <c r="AC73" s="17">
        <v>905</v>
      </c>
      <c r="AD73" s="23">
        <v>1069</v>
      </c>
      <c r="AE73" s="26">
        <v>198</v>
      </c>
      <c r="AF73" s="26">
        <v>206</v>
      </c>
      <c r="AG73" s="26"/>
    </row>
    <row r="74" spans="2:33">
      <c r="B74" s="2" t="s">
        <v>69</v>
      </c>
      <c r="C74" s="37">
        <v>-0.87058470430906443</v>
      </c>
      <c r="D74" s="37">
        <v>-0.68159384728340622</v>
      </c>
      <c r="E74" s="37">
        <v>-0.89705938247011985</v>
      </c>
      <c r="F74" s="37">
        <v>-1.0219376407263292</v>
      </c>
      <c r="G74" s="37">
        <v>6.8019776510832394E-2</v>
      </c>
      <c r="H74" s="37">
        <v>2.2597442056818178</v>
      </c>
      <c r="I74" s="37">
        <v>-1.3809428020134227</v>
      </c>
      <c r="J74" s="37">
        <v>0.17</v>
      </c>
      <c r="K74" s="37">
        <v>-0.16303350877193126</v>
      </c>
      <c r="L74" s="37">
        <v>2.211787712999965</v>
      </c>
      <c r="M74" s="18">
        <v>1.39</v>
      </c>
      <c r="N74" s="175">
        <v>0.67521448212648849</v>
      </c>
      <c r="O74" s="242">
        <v>8.01</v>
      </c>
      <c r="P74" s="242">
        <v>-5.58</v>
      </c>
      <c r="Q74" s="242">
        <v>-8.9</v>
      </c>
      <c r="R74" s="242">
        <v>-58.93</v>
      </c>
      <c r="S74" s="242">
        <v>-9.48</v>
      </c>
      <c r="T74" s="242">
        <v>-2.36</v>
      </c>
      <c r="U74" s="242">
        <v>3.88</v>
      </c>
      <c r="V74" s="242">
        <v>18.98</v>
      </c>
      <c r="W74" s="242">
        <v>-2.0099999999999998</v>
      </c>
      <c r="X74" s="242">
        <v>-0.38</v>
      </c>
      <c r="Y74" s="242">
        <v>2.25</v>
      </c>
      <c r="Z74" s="242"/>
      <c r="AA74" s="175"/>
      <c r="AB74" s="37">
        <v>-3.4948116685205788</v>
      </c>
      <c r="AC74" s="37">
        <v>1.08</v>
      </c>
      <c r="AD74" s="37">
        <v>4.1663748643592102</v>
      </c>
      <c r="AE74" s="242">
        <v>-67.28</v>
      </c>
      <c r="AF74" s="242">
        <v>11.37</v>
      </c>
      <c r="AG74" s="242"/>
    </row>
    <row r="75" spans="2:33">
      <c r="B75" s="1"/>
      <c r="C75" s="17"/>
      <c r="D75" s="17"/>
      <c r="E75" s="17"/>
      <c r="F75" s="17"/>
      <c r="G75" s="17"/>
      <c r="H75" s="17"/>
      <c r="I75" s="17"/>
      <c r="J75" s="17"/>
      <c r="K75" s="17"/>
      <c r="L75" s="17"/>
      <c r="M75" s="17"/>
      <c r="N75" s="17"/>
      <c r="O75" s="250"/>
      <c r="P75" s="250"/>
      <c r="Q75" s="250"/>
      <c r="R75" s="250"/>
      <c r="S75" s="250"/>
      <c r="T75" s="250"/>
      <c r="U75" s="250"/>
      <c r="V75" s="250"/>
      <c r="W75" s="250"/>
      <c r="X75" s="250"/>
      <c r="Y75" s="250"/>
      <c r="Z75" s="250"/>
      <c r="AA75" s="17"/>
      <c r="AB75" s="17"/>
      <c r="AC75" s="17"/>
      <c r="AD75" s="17"/>
      <c r="AE75" s="250"/>
      <c r="AF75" s="250"/>
      <c r="AG75" s="250"/>
    </row>
    <row r="76" spans="2:33">
      <c r="B76" s="1" t="s">
        <v>70</v>
      </c>
      <c r="C76" s="23">
        <v>673</v>
      </c>
      <c r="D76" s="23">
        <v>681</v>
      </c>
      <c r="E76" s="23">
        <v>753</v>
      </c>
      <c r="F76" s="23">
        <v>771</v>
      </c>
      <c r="G76" s="23">
        <v>883</v>
      </c>
      <c r="H76" s="23">
        <v>888</v>
      </c>
      <c r="I76" s="23">
        <v>906</v>
      </c>
      <c r="J76" s="23">
        <v>984</v>
      </c>
      <c r="K76" s="23">
        <v>1032</v>
      </c>
      <c r="L76" s="23">
        <v>1078</v>
      </c>
      <c r="M76" s="23">
        <v>1096</v>
      </c>
      <c r="N76" s="23">
        <v>1103</v>
      </c>
      <c r="O76" s="26">
        <v>188</v>
      </c>
      <c r="P76" s="26">
        <v>200</v>
      </c>
      <c r="Q76" s="26">
        <v>202</v>
      </c>
      <c r="R76" s="26">
        <v>203</v>
      </c>
      <c r="S76" s="26">
        <v>202</v>
      </c>
      <c r="T76" s="26">
        <v>207</v>
      </c>
      <c r="U76" s="26">
        <v>207</v>
      </c>
      <c r="V76" s="26">
        <v>208</v>
      </c>
      <c r="W76" s="26">
        <v>208</v>
      </c>
      <c r="X76" s="26">
        <v>209</v>
      </c>
      <c r="Y76" s="26">
        <v>212</v>
      </c>
      <c r="Z76" s="26"/>
      <c r="AA76" s="23"/>
      <c r="AB76" s="39">
        <v>719.2</v>
      </c>
      <c r="AC76" s="17">
        <v>921</v>
      </c>
      <c r="AD76" s="23">
        <v>1081</v>
      </c>
      <c r="AE76" s="26">
        <v>198</v>
      </c>
      <c r="AF76" s="26">
        <v>207</v>
      </c>
      <c r="AG76" s="26"/>
    </row>
    <row r="77" spans="2:33">
      <c r="B77" s="2" t="s">
        <v>71</v>
      </c>
      <c r="C77" s="37">
        <v>-0.87058470430906443</v>
      </c>
      <c r="D77" s="37">
        <v>-0.68159384728340622</v>
      </c>
      <c r="E77" s="37">
        <v>-0.89705938247011985</v>
      </c>
      <c r="F77" s="37">
        <v>-1.0219376407263292</v>
      </c>
      <c r="G77" s="37">
        <v>6.7557580973952439E-2</v>
      </c>
      <c r="H77" s="37">
        <v>2.2393861497747745</v>
      </c>
      <c r="I77" s="37">
        <v>-1.380580074658561</v>
      </c>
      <c r="J77" s="37">
        <v>0.16</v>
      </c>
      <c r="K77" s="37">
        <v>-0.16208563953488514</v>
      </c>
      <c r="L77" s="37">
        <v>2.197549200183694</v>
      </c>
      <c r="M77" s="18">
        <v>1.38</v>
      </c>
      <c r="N77" s="175">
        <v>0.66786854034451404</v>
      </c>
      <c r="O77" s="242">
        <v>8.01</v>
      </c>
      <c r="P77" s="242">
        <v>-5.58</v>
      </c>
      <c r="Q77" s="242">
        <v>-8.9</v>
      </c>
      <c r="R77" s="242">
        <v>-58.93</v>
      </c>
      <c r="S77" s="242">
        <v>-9.48</v>
      </c>
      <c r="T77" s="242">
        <v>-2.36</v>
      </c>
      <c r="U77" s="242">
        <v>3.88</v>
      </c>
      <c r="V77" s="242">
        <v>18.97</v>
      </c>
      <c r="W77" s="242">
        <v>-2.0099999999999998</v>
      </c>
      <c r="X77" s="242">
        <v>-0.38</v>
      </c>
      <c r="Y77" s="242">
        <v>2.25</v>
      </c>
      <c r="Z77" s="242"/>
      <c r="AA77" s="175"/>
      <c r="AB77" s="37">
        <v>-3.4948116685205788</v>
      </c>
      <c r="AC77" s="37">
        <v>1.06</v>
      </c>
      <c r="AD77" s="37">
        <v>4.120124634597591</v>
      </c>
      <c r="AE77" s="242">
        <v>-67.28</v>
      </c>
      <c r="AF77" s="242">
        <v>11.36</v>
      </c>
      <c r="AG77" s="242"/>
    </row>
    <row r="78" spans="2:33">
      <c r="B78" s="2"/>
      <c r="C78" s="37"/>
      <c r="D78" s="37"/>
      <c r="E78" s="37"/>
      <c r="F78" s="37"/>
      <c r="G78" s="37"/>
      <c r="H78" s="37"/>
      <c r="I78" s="37"/>
      <c r="J78" s="37"/>
      <c r="K78" s="37"/>
      <c r="L78" s="37"/>
      <c r="M78" s="18"/>
      <c r="N78" s="18"/>
      <c r="O78" s="268"/>
      <c r="P78" s="268"/>
      <c r="Q78" s="18"/>
      <c r="R78" s="268"/>
      <c r="S78" s="268"/>
      <c r="T78" s="18"/>
      <c r="U78" s="18"/>
      <c r="V78" s="268"/>
      <c r="W78" s="268"/>
      <c r="X78" s="268"/>
      <c r="Y78" s="268"/>
      <c r="Z78" s="268"/>
      <c r="AA78" s="18"/>
      <c r="AB78" s="37"/>
      <c r="AC78" s="37"/>
      <c r="AD78" s="37"/>
      <c r="AE78" s="242"/>
      <c r="AF78" s="37"/>
      <c r="AG78" s="37"/>
    </row>
    <row r="79" spans="2:33">
      <c r="C79" s="18"/>
      <c r="D79" s="18"/>
      <c r="E79" s="18"/>
      <c r="F79" s="18"/>
      <c r="G79" s="18"/>
      <c r="H79" s="18"/>
      <c r="I79" s="18"/>
      <c r="J79" s="18"/>
      <c r="K79" s="18"/>
      <c r="R79" s="269"/>
      <c r="S79" s="269"/>
    </row>
    <row r="80" spans="2:33">
      <c r="C80" s="18"/>
      <c r="D80" s="18"/>
      <c r="E80" s="18"/>
      <c r="F80" s="18"/>
      <c r="G80" s="18"/>
      <c r="H80" s="18"/>
      <c r="I80" s="18"/>
      <c r="J80" s="18"/>
      <c r="K80" s="18"/>
      <c r="R80" s="269"/>
    </row>
    <row r="81" spans="2:33">
      <c r="B81" s="78"/>
      <c r="C81" s="37"/>
      <c r="D81" s="37"/>
      <c r="E81" s="37"/>
      <c r="F81" s="37"/>
      <c r="G81" s="37"/>
      <c r="H81" s="37"/>
      <c r="I81" s="37"/>
      <c r="J81" s="18"/>
      <c r="K81" s="37"/>
      <c r="L81" s="37"/>
      <c r="AB81" s="37"/>
      <c r="AC81" s="37"/>
      <c r="AD81" s="37"/>
      <c r="AE81" s="37"/>
      <c r="AF81" s="37"/>
      <c r="AG81" s="37"/>
    </row>
    <row r="82" spans="2:33">
      <c r="B82" s="78"/>
      <c r="C82" s="37"/>
      <c r="D82" s="37"/>
      <c r="E82" s="37"/>
      <c r="F82" s="37"/>
      <c r="G82" s="37"/>
      <c r="H82" s="37"/>
      <c r="I82" s="37"/>
      <c r="J82" s="18"/>
      <c r="K82" s="37"/>
      <c r="L82" s="37"/>
      <c r="AB82" s="37"/>
      <c r="AC82" s="37"/>
      <c r="AD82" s="37"/>
      <c r="AE82" s="37"/>
      <c r="AF82" s="37"/>
      <c r="AG82" s="37"/>
    </row>
    <row r="83" spans="2:33">
      <c r="B83" s="106"/>
      <c r="C83" s="107"/>
      <c r="D83" s="107"/>
      <c r="E83" s="107"/>
      <c r="F83" s="107"/>
      <c r="G83" s="107"/>
      <c r="H83" s="107"/>
      <c r="I83" s="107"/>
      <c r="J83" s="18"/>
      <c r="K83" s="107"/>
      <c r="L83" s="108"/>
      <c r="M83" s="108"/>
      <c r="U83" s="108"/>
      <c r="V83" s="108"/>
      <c r="W83" s="108"/>
      <c r="X83" s="108"/>
      <c r="Y83" s="108"/>
      <c r="Z83" s="108"/>
      <c r="AA83" s="108"/>
      <c r="AB83" s="107"/>
      <c r="AC83" s="107"/>
      <c r="AD83" s="107"/>
      <c r="AE83" s="107"/>
      <c r="AF83" s="107"/>
      <c r="AG83" s="107"/>
    </row>
    <row r="84" spans="2:33">
      <c r="J84" s="18"/>
      <c r="AB84" s="212"/>
    </row>
  </sheetData>
  <mergeCells count="1">
    <mergeCell ref="AH1:AI4"/>
  </mergeCells>
  <phoneticPr fontId="23"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5DD1-2640-43BC-93D6-1D9DC27F27EF}">
  <sheetPr>
    <tabColor rgb="FF92D050"/>
  </sheetPr>
  <dimension ref="B1:AE75"/>
  <sheetViews>
    <sheetView showGridLines="0" workbookViewId="0">
      <pane ySplit="4" topLeftCell="A45" activePane="bottomLeft" state="frozen"/>
      <selection pane="bottomLeft" activeCell="AH38" sqref="AH38"/>
    </sheetView>
  </sheetViews>
  <sheetFormatPr defaultRowHeight="15"/>
  <cols>
    <col min="2" max="2" width="45.28515625" style="1" customWidth="1"/>
    <col min="3" max="3" width="9.140625" style="1"/>
    <col min="4" max="4" width="6.140625" style="17" customWidth="1"/>
    <col min="5" max="6" width="5.7109375" style="17" customWidth="1"/>
    <col min="7" max="7" width="5.85546875" style="17" customWidth="1"/>
    <col min="8" max="8" width="6.140625" style="17" customWidth="1"/>
    <col min="9" max="11" width="5.85546875" style="17" customWidth="1"/>
    <col min="12" max="12" width="6.140625" style="17" customWidth="1"/>
    <col min="13" max="14" width="6.5703125" style="17" customWidth="1"/>
    <col min="15" max="21" width="6.5703125" customWidth="1"/>
    <col min="22" max="27" width="7.85546875" customWidth="1"/>
    <col min="28" max="29" width="40.85546875" customWidth="1"/>
    <col min="32" max="32" width="12" bestFit="1" customWidth="1"/>
  </cols>
  <sheetData>
    <row r="1" spans="2:31">
      <c r="B1" s="143" t="s">
        <v>72</v>
      </c>
      <c r="C1" s="151"/>
      <c r="D1" s="144"/>
      <c r="E1" s="144"/>
      <c r="F1" s="144"/>
      <c r="G1" s="144"/>
      <c r="H1" s="144"/>
      <c r="I1" s="144"/>
      <c r="J1" s="144"/>
      <c r="K1" s="144"/>
      <c r="L1" s="144"/>
      <c r="M1" s="144"/>
      <c r="N1" s="144"/>
      <c r="O1" s="145"/>
      <c r="P1" s="145"/>
      <c r="Q1" s="145"/>
      <c r="R1" s="145"/>
      <c r="S1" s="145"/>
      <c r="T1" s="145"/>
      <c r="U1" s="145"/>
      <c r="V1" s="145"/>
      <c r="W1" s="145"/>
      <c r="X1" s="145"/>
      <c r="Y1" s="145"/>
      <c r="Z1" s="145"/>
      <c r="AA1" s="145"/>
      <c r="AB1" s="300"/>
      <c r="AC1" s="300"/>
    </row>
    <row r="2" spans="2:31">
      <c r="B2" s="143" t="s">
        <v>2</v>
      </c>
      <c r="C2" s="151"/>
      <c r="D2" s="144"/>
      <c r="E2" s="144"/>
      <c r="F2" s="144"/>
      <c r="G2" s="144"/>
      <c r="H2" s="144"/>
      <c r="I2" s="144"/>
      <c r="J2" s="144"/>
      <c r="K2" s="144"/>
      <c r="L2" s="144"/>
      <c r="M2" s="144"/>
      <c r="N2" s="144"/>
      <c r="O2" s="145"/>
      <c r="P2" s="145"/>
      <c r="Q2" s="145"/>
      <c r="R2" s="145"/>
      <c r="S2" s="145"/>
      <c r="T2" s="145"/>
      <c r="U2" s="145"/>
      <c r="V2" s="145"/>
      <c r="W2" s="145"/>
      <c r="X2" s="145"/>
      <c r="Y2" s="145"/>
      <c r="Z2" s="145"/>
      <c r="AA2" s="145"/>
      <c r="AB2" s="300"/>
      <c r="AC2" s="300"/>
    </row>
    <row r="3" spans="2:31">
      <c r="B3" s="151"/>
      <c r="C3" s="151"/>
      <c r="D3" s="152">
        <v>44651</v>
      </c>
      <c r="E3" s="152">
        <v>44742</v>
      </c>
      <c r="F3" s="152">
        <v>44834</v>
      </c>
      <c r="G3" s="152">
        <v>44926</v>
      </c>
      <c r="H3" s="152">
        <v>44651</v>
      </c>
      <c r="I3" s="152">
        <v>44742</v>
      </c>
      <c r="J3" s="152">
        <v>44834</v>
      </c>
      <c r="K3" s="152">
        <v>44926</v>
      </c>
      <c r="L3" s="152">
        <v>44651</v>
      </c>
      <c r="M3" s="152">
        <v>44742</v>
      </c>
      <c r="N3" s="152">
        <v>44834</v>
      </c>
      <c r="O3" s="152">
        <v>45291</v>
      </c>
      <c r="P3" s="152">
        <v>44651</v>
      </c>
      <c r="Q3" s="152">
        <v>44742</v>
      </c>
      <c r="R3" s="152">
        <v>44834</v>
      </c>
      <c r="S3" s="152">
        <v>45291</v>
      </c>
      <c r="T3" s="152">
        <v>45382</v>
      </c>
      <c r="U3" s="152">
        <v>44742</v>
      </c>
      <c r="V3" s="152">
        <v>44834</v>
      </c>
      <c r="W3" s="152">
        <v>45291</v>
      </c>
      <c r="X3" s="152">
        <v>45382</v>
      </c>
      <c r="Y3" s="152">
        <v>44742</v>
      </c>
      <c r="Z3" s="152">
        <v>44834</v>
      </c>
      <c r="AA3" s="152">
        <v>45291</v>
      </c>
      <c r="AB3" s="300"/>
      <c r="AC3" s="300"/>
    </row>
    <row r="4" spans="2:31">
      <c r="B4" s="148"/>
      <c r="C4" s="153"/>
      <c r="D4" s="149">
        <v>2020</v>
      </c>
      <c r="E4" s="149">
        <v>2020</v>
      </c>
      <c r="F4" s="149">
        <v>2020</v>
      </c>
      <c r="G4" s="149">
        <v>2020</v>
      </c>
      <c r="H4" s="149">
        <v>2021</v>
      </c>
      <c r="I4" s="149">
        <v>2021</v>
      </c>
      <c r="J4" s="149">
        <v>2021</v>
      </c>
      <c r="K4" s="149">
        <v>2021</v>
      </c>
      <c r="L4" s="149">
        <v>2022</v>
      </c>
      <c r="M4" s="149">
        <v>2022</v>
      </c>
      <c r="N4" s="149">
        <v>2022</v>
      </c>
      <c r="O4" s="149">
        <v>2022</v>
      </c>
      <c r="P4" s="149">
        <v>2023</v>
      </c>
      <c r="Q4" s="149">
        <v>2023</v>
      </c>
      <c r="R4" s="149">
        <v>2023</v>
      </c>
      <c r="S4" s="149">
        <v>2023</v>
      </c>
      <c r="T4" s="149">
        <v>2024</v>
      </c>
      <c r="U4" s="149">
        <v>2024</v>
      </c>
      <c r="V4" s="149">
        <v>2024</v>
      </c>
      <c r="W4" s="149">
        <v>2024</v>
      </c>
      <c r="X4" s="149">
        <v>2025</v>
      </c>
      <c r="Y4" s="149">
        <v>2025</v>
      </c>
      <c r="Z4" s="149">
        <v>2025</v>
      </c>
      <c r="AA4" s="149">
        <v>2025</v>
      </c>
      <c r="AB4" s="300"/>
      <c r="AC4" s="300"/>
    </row>
    <row r="5" spans="2:31">
      <c r="B5" s="2" t="s">
        <v>73</v>
      </c>
      <c r="C5" s="2"/>
      <c r="O5" s="17"/>
      <c r="P5" s="17"/>
      <c r="Q5" s="17"/>
      <c r="R5" s="17"/>
      <c r="S5" s="17"/>
      <c r="T5" s="17"/>
      <c r="U5" s="17"/>
      <c r="V5" s="17"/>
      <c r="W5" s="17"/>
      <c r="X5" s="17"/>
      <c r="Y5" s="17"/>
      <c r="Z5" s="17"/>
      <c r="AA5" s="17"/>
      <c r="AB5" s="208"/>
      <c r="AC5" s="208"/>
    </row>
    <row r="6" spans="2:31">
      <c r="J6" s="17" t="s">
        <v>74</v>
      </c>
      <c r="O6" s="17"/>
      <c r="P6" s="17"/>
      <c r="Q6" s="17"/>
      <c r="R6" s="17"/>
      <c r="S6" s="17"/>
      <c r="T6" s="17"/>
      <c r="U6" s="17"/>
      <c r="V6" s="17"/>
      <c r="W6" s="17"/>
      <c r="X6" s="17"/>
      <c r="Y6" s="17"/>
      <c r="Z6" s="17"/>
      <c r="AA6" s="17"/>
      <c r="AB6" s="208"/>
      <c r="AC6" s="208"/>
      <c r="AD6" s="77"/>
    </row>
    <row r="7" spans="2:31">
      <c r="B7" s="10" t="s">
        <v>75</v>
      </c>
      <c r="C7" s="10"/>
      <c r="O7" s="17"/>
      <c r="P7" s="17"/>
      <c r="Q7" s="17"/>
      <c r="R7" s="17"/>
      <c r="S7" s="17"/>
      <c r="T7" s="17"/>
      <c r="U7" s="17"/>
      <c r="V7" s="17"/>
      <c r="W7" s="17"/>
      <c r="X7" s="17"/>
      <c r="Y7" s="17"/>
      <c r="Z7" s="17"/>
      <c r="AA7" s="17"/>
      <c r="AB7" s="208"/>
      <c r="AC7" s="208"/>
    </row>
    <row r="8" spans="2:31">
      <c r="B8" s="3" t="s">
        <v>76</v>
      </c>
      <c r="C8" s="3"/>
      <c r="D8" s="20">
        <v>1411.777</v>
      </c>
      <c r="E8" s="20">
        <v>6018.3741629999995</v>
      </c>
      <c r="F8" s="20">
        <v>8647.5578519999999</v>
      </c>
      <c r="G8" s="20">
        <v>9691.8424509999986</v>
      </c>
      <c r="H8" s="20">
        <v>11380.904094000001</v>
      </c>
      <c r="I8" s="20">
        <v>20156.799085000002</v>
      </c>
      <c r="J8" s="20">
        <v>24622.188939</v>
      </c>
      <c r="K8" s="20">
        <v>25457.57645</v>
      </c>
      <c r="L8" s="20">
        <v>42624</v>
      </c>
      <c r="M8" s="20">
        <v>46099.78</v>
      </c>
      <c r="N8" s="20">
        <v>49887.305999999997</v>
      </c>
      <c r="O8" s="20">
        <v>50489.748909999995</v>
      </c>
      <c r="P8" s="20">
        <v>48523.900549999998</v>
      </c>
      <c r="Q8" s="20">
        <v>50733.839749999999</v>
      </c>
      <c r="R8" s="20">
        <v>50028.192849999999</v>
      </c>
      <c r="S8" s="20">
        <v>47498.812429999998</v>
      </c>
      <c r="T8" s="20">
        <v>31210</v>
      </c>
      <c r="U8" s="20">
        <v>30678</v>
      </c>
      <c r="V8" s="20">
        <v>30033.913949999998</v>
      </c>
      <c r="W8" s="20">
        <v>17013</v>
      </c>
      <c r="X8" s="20">
        <v>12373</v>
      </c>
      <c r="Y8" s="20">
        <v>12242.937239999999</v>
      </c>
      <c r="Z8" s="20">
        <v>12103.918</v>
      </c>
      <c r="AA8" s="20">
        <v>9686</v>
      </c>
      <c r="AB8" s="208"/>
      <c r="AC8" s="208"/>
      <c r="AE8" s="208"/>
    </row>
    <row r="9" spans="2:31">
      <c r="B9" s="3" t="s">
        <v>77</v>
      </c>
      <c r="C9" s="3"/>
      <c r="D9" s="20">
        <v>4459.1540000000005</v>
      </c>
      <c r="E9" s="20">
        <v>4468.2120000000004</v>
      </c>
      <c r="F9" s="20">
        <v>4875.4139999999998</v>
      </c>
      <c r="G9" s="20">
        <v>5045.0940000000001</v>
      </c>
      <c r="H9" s="20">
        <v>5585.7579999999998</v>
      </c>
      <c r="I9" s="20">
        <v>8119.6689999999999</v>
      </c>
      <c r="J9" s="20">
        <v>8820.6299999999992</v>
      </c>
      <c r="K9" s="20">
        <v>9906.1350000000002</v>
      </c>
      <c r="L9" s="20">
        <v>31371.296999999999</v>
      </c>
      <c r="M9" s="20">
        <v>33014.443779999987</v>
      </c>
      <c r="N9" s="20">
        <v>37784.531000000003</v>
      </c>
      <c r="O9" s="20">
        <v>42700.414219999999</v>
      </c>
      <c r="P9" s="20">
        <v>45578.950850000001</v>
      </c>
      <c r="Q9" s="20">
        <v>47908.837630000002</v>
      </c>
      <c r="R9" s="20">
        <v>46446.841270000004</v>
      </c>
      <c r="S9" s="20">
        <v>43705.87313</v>
      </c>
      <c r="T9" s="20">
        <v>37036</v>
      </c>
      <c r="U9" s="20">
        <v>36059</v>
      </c>
      <c r="V9" s="20">
        <v>35133.311880000001</v>
      </c>
      <c r="W9" s="20">
        <v>16433</v>
      </c>
      <c r="X9" s="20">
        <v>14312</v>
      </c>
      <c r="Y9" s="20">
        <v>13906.75085</v>
      </c>
      <c r="Z9" s="20">
        <v>13505.308000000001</v>
      </c>
      <c r="AA9" s="20">
        <v>11924</v>
      </c>
      <c r="AB9" s="208"/>
      <c r="AC9" s="208"/>
      <c r="AE9" s="208"/>
    </row>
    <row r="10" spans="2:31">
      <c r="B10" s="3" t="s">
        <v>78</v>
      </c>
      <c r="C10" s="3"/>
      <c r="D10" s="20">
        <v>184.50399999999999</v>
      </c>
      <c r="E10" s="20">
        <v>185.33</v>
      </c>
      <c r="F10" s="20">
        <v>202.994</v>
      </c>
      <c r="G10" s="20">
        <v>229.98699999999999</v>
      </c>
      <c r="H10" s="20">
        <v>237.76599999999999</v>
      </c>
      <c r="I10" s="20">
        <v>343.51799999999997</v>
      </c>
      <c r="J10" s="20">
        <v>433.22300000000001</v>
      </c>
      <c r="K10" s="20">
        <v>505.83300000000003</v>
      </c>
      <c r="L10" s="20">
        <v>719.904</v>
      </c>
      <c r="M10" s="20">
        <v>843.42107999999996</v>
      </c>
      <c r="N10" s="20">
        <v>1084.1780000000001</v>
      </c>
      <c r="O10" s="20">
        <v>1091.2186200000001</v>
      </c>
      <c r="P10" s="20">
        <v>1148.4146899999998</v>
      </c>
      <c r="Q10" s="20">
        <v>1213.8973100000001</v>
      </c>
      <c r="R10" s="20">
        <v>1193.7948600000002</v>
      </c>
      <c r="S10" s="20">
        <v>1109.80819</v>
      </c>
      <c r="T10" s="20">
        <v>881</v>
      </c>
      <c r="U10" s="20">
        <v>884</v>
      </c>
      <c r="V10" s="20">
        <v>860.26656000000003</v>
      </c>
      <c r="W10" s="20">
        <v>591</v>
      </c>
      <c r="X10" s="20">
        <v>527</v>
      </c>
      <c r="Y10" s="20">
        <v>521.50949000000003</v>
      </c>
      <c r="Z10" s="20">
        <v>496.529</v>
      </c>
      <c r="AA10" s="20">
        <v>455</v>
      </c>
      <c r="AB10" s="208"/>
      <c r="AC10" s="208"/>
      <c r="AE10" s="208"/>
    </row>
    <row r="11" spans="2:31">
      <c r="B11" s="3" t="s">
        <v>79</v>
      </c>
      <c r="C11" s="3"/>
      <c r="D11" s="20">
        <v>240.17599999999999</v>
      </c>
      <c r="E11" s="20">
        <v>262.67874399999999</v>
      </c>
      <c r="F11" s="20">
        <v>278.59895</v>
      </c>
      <c r="G11" s="20">
        <v>294.70689500000003</v>
      </c>
      <c r="H11" s="20">
        <v>329.19799999999998</v>
      </c>
      <c r="I11" s="20">
        <v>453.69019500000002</v>
      </c>
      <c r="J11" s="20">
        <v>464.71</v>
      </c>
      <c r="K11" s="20">
        <v>521.73099999999999</v>
      </c>
      <c r="L11" s="20">
        <v>1061.8019999999999</v>
      </c>
      <c r="M11" s="20">
        <v>1005.7243399999999</v>
      </c>
      <c r="N11" s="20">
        <v>1359.2149999999999</v>
      </c>
      <c r="O11" s="20">
        <v>1311.9872700000001</v>
      </c>
      <c r="P11" s="20">
        <v>1422.9698000000001</v>
      </c>
      <c r="Q11" s="20">
        <v>1596.7553400000002</v>
      </c>
      <c r="R11" s="20">
        <v>1540.1786299999999</v>
      </c>
      <c r="S11" s="20">
        <v>1536.5176000000001</v>
      </c>
      <c r="T11" s="20">
        <v>1349</v>
      </c>
      <c r="U11" s="20">
        <v>1481</v>
      </c>
      <c r="V11" s="20">
        <v>1395.71423</v>
      </c>
      <c r="W11" s="20">
        <v>711</v>
      </c>
      <c r="X11" s="20">
        <v>645</v>
      </c>
      <c r="Y11" s="20">
        <v>606.58663999999999</v>
      </c>
      <c r="Z11" s="20">
        <v>557.99099999999999</v>
      </c>
      <c r="AA11" s="20">
        <v>471</v>
      </c>
      <c r="AB11" s="208"/>
      <c r="AC11" s="208"/>
      <c r="AE11" s="208"/>
    </row>
    <row r="12" spans="2:31">
      <c r="B12" s="3" t="s">
        <v>80</v>
      </c>
      <c r="C12" s="3"/>
      <c r="D12" s="20">
        <v>55.478999999999999</v>
      </c>
      <c r="E12" s="20">
        <v>65.844999999999999</v>
      </c>
      <c r="F12" s="20">
        <v>72.722999999999999</v>
      </c>
      <c r="G12" s="20">
        <v>57.25</v>
      </c>
      <c r="H12" s="20">
        <v>174.678</v>
      </c>
      <c r="I12" s="20">
        <v>172.82499999999999</v>
      </c>
      <c r="J12" s="20">
        <v>167.79300000000001</v>
      </c>
      <c r="K12" s="20">
        <v>176.01599999999999</v>
      </c>
      <c r="L12" s="20">
        <v>133.67099999999999</v>
      </c>
      <c r="M12" s="20">
        <v>142.18430000000001</v>
      </c>
      <c r="N12" s="20">
        <v>198.09</v>
      </c>
      <c r="O12" s="20">
        <v>200.86045000000001</v>
      </c>
      <c r="P12" s="20">
        <v>252.52163000000002</v>
      </c>
      <c r="Q12" s="20">
        <v>249.90352999999999</v>
      </c>
      <c r="R12" s="20">
        <v>247.20735000000002</v>
      </c>
      <c r="S12" s="20">
        <v>252.01224999999999</v>
      </c>
      <c r="T12" s="20">
        <v>254</v>
      </c>
      <c r="U12" s="20">
        <v>256</v>
      </c>
      <c r="V12" s="20">
        <v>265.66289999999998</v>
      </c>
      <c r="W12" s="20">
        <v>262</v>
      </c>
      <c r="X12" s="20">
        <v>246</v>
      </c>
      <c r="Y12" s="20">
        <v>246.90332000000001</v>
      </c>
      <c r="Z12" s="20">
        <v>249.80600000000001</v>
      </c>
      <c r="AA12" s="20">
        <v>6</v>
      </c>
      <c r="AB12" s="208"/>
      <c r="AC12" s="208"/>
      <c r="AE12" s="208"/>
    </row>
    <row r="13" spans="2:31">
      <c r="B13" s="3" t="s">
        <v>81</v>
      </c>
      <c r="C13" s="3"/>
      <c r="D13" s="20">
        <v>30.1</v>
      </c>
      <c r="E13" s="20">
        <v>44.048000000000002</v>
      </c>
      <c r="F13" s="20">
        <v>76.762</v>
      </c>
      <c r="G13" s="20">
        <v>66.012</v>
      </c>
      <c r="H13" s="20">
        <v>131.83699999999999</v>
      </c>
      <c r="I13" s="20">
        <v>149.423</v>
      </c>
      <c r="J13" s="20">
        <v>103.754</v>
      </c>
      <c r="K13" s="20">
        <v>156.673</v>
      </c>
      <c r="L13" s="20">
        <v>302.38200000000001</v>
      </c>
      <c r="M13" s="20">
        <v>347.33356999999995</v>
      </c>
      <c r="N13" s="20">
        <v>415.98500000000001</v>
      </c>
      <c r="O13" s="20">
        <v>424.20234000000005</v>
      </c>
      <c r="P13" s="20">
        <v>369.15733</v>
      </c>
      <c r="Q13" s="20">
        <v>664.16</v>
      </c>
      <c r="R13" s="20">
        <v>613.48575000000005</v>
      </c>
      <c r="S13" s="20">
        <v>636.45948999999996</v>
      </c>
      <c r="T13" s="20">
        <v>501</v>
      </c>
      <c r="U13" s="20">
        <v>492</v>
      </c>
      <c r="V13" s="20">
        <v>513.33576000000005</v>
      </c>
      <c r="W13" s="20">
        <v>493</v>
      </c>
      <c r="X13" s="20">
        <v>447</v>
      </c>
      <c r="Y13" s="20">
        <v>499.50459000000001</v>
      </c>
      <c r="Z13" s="20">
        <v>494.69499999999999</v>
      </c>
      <c r="AA13" s="20">
        <v>568</v>
      </c>
      <c r="AB13" s="208"/>
      <c r="AC13" s="208"/>
      <c r="AE13" s="208"/>
    </row>
    <row r="14" spans="2:31">
      <c r="B14" s="3" t="s">
        <v>82</v>
      </c>
      <c r="C14" s="3"/>
      <c r="D14" s="20">
        <v>165.96529999999998</v>
      </c>
      <c r="E14" s="20">
        <v>122.344021</v>
      </c>
      <c r="F14" s="20">
        <v>268.994778</v>
      </c>
      <c r="G14" s="20">
        <v>269.68956400000002</v>
      </c>
      <c r="H14" s="20">
        <v>265.45999999999998</v>
      </c>
      <c r="I14" s="20">
        <v>401.305522</v>
      </c>
      <c r="J14" s="20">
        <v>436.70600000000002</v>
      </c>
      <c r="K14" s="20">
        <v>459.65018900000001</v>
      </c>
      <c r="L14" s="20">
        <v>1280.4611419999999</v>
      </c>
      <c r="M14" s="20">
        <v>1343.99748</v>
      </c>
      <c r="N14" s="20">
        <v>1821.2739999999999</v>
      </c>
      <c r="O14" s="20">
        <v>1766.99766</v>
      </c>
      <c r="P14" s="20">
        <v>1777.32953</v>
      </c>
      <c r="Q14" s="20">
        <v>1801.05844</v>
      </c>
      <c r="R14" s="20">
        <v>1830.93658</v>
      </c>
      <c r="S14" s="20">
        <v>1944.0936799999999</v>
      </c>
      <c r="T14" s="20">
        <v>1776</v>
      </c>
      <c r="U14" s="20">
        <v>1638</v>
      </c>
      <c r="V14" s="20">
        <v>1782.7832699999999</v>
      </c>
      <c r="W14" s="20">
        <v>1628</v>
      </c>
      <c r="X14" s="265">
        <v>1665</v>
      </c>
      <c r="Y14" s="265">
        <v>1721.152</v>
      </c>
      <c r="Z14" s="265">
        <v>1695.17</v>
      </c>
      <c r="AA14" s="265">
        <v>1629</v>
      </c>
      <c r="AB14" s="208"/>
      <c r="AC14" s="208"/>
      <c r="AE14" s="208"/>
    </row>
    <row r="15" spans="2:31">
      <c r="B15" s="12" t="s">
        <v>83</v>
      </c>
      <c r="C15" s="12"/>
      <c r="D15" s="21">
        <v>6547.1553000000013</v>
      </c>
      <c r="E15" s="21">
        <v>11166.831928000001</v>
      </c>
      <c r="F15" s="21">
        <v>14423.04458</v>
      </c>
      <c r="G15" s="21">
        <v>15654.581909999997</v>
      </c>
      <c r="H15" s="21">
        <v>18105.601093999998</v>
      </c>
      <c r="I15" s="21">
        <v>29797.229801999998</v>
      </c>
      <c r="J15" s="21">
        <v>35049.004938999991</v>
      </c>
      <c r="K15" s="21">
        <v>37183.614639000007</v>
      </c>
      <c r="L15" s="21">
        <v>77493.517141999982</v>
      </c>
      <c r="M15" s="21">
        <v>82796.884549999988</v>
      </c>
      <c r="N15" s="21">
        <v>92550.578999999998</v>
      </c>
      <c r="O15" s="21">
        <v>97985.429469999988</v>
      </c>
      <c r="P15" s="21">
        <v>99073.244380000018</v>
      </c>
      <c r="Q15" s="21">
        <v>104168.45</v>
      </c>
      <c r="R15" s="21">
        <v>101900.63728999998</v>
      </c>
      <c r="S15" s="21">
        <v>96683.57677</v>
      </c>
      <c r="T15" s="21">
        <f>SUM(T8:T14)+1</f>
        <v>73008</v>
      </c>
      <c r="U15" s="21">
        <v>71489</v>
      </c>
      <c r="V15" s="21">
        <v>69984.988549999995</v>
      </c>
      <c r="W15" s="21">
        <v>37131</v>
      </c>
      <c r="X15" s="22">
        <v>30215</v>
      </c>
      <c r="Y15" s="22">
        <v>29745.355</v>
      </c>
      <c r="Z15" s="22">
        <v>29103.417000000001</v>
      </c>
      <c r="AA15" s="22">
        <v>24738</v>
      </c>
      <c r="AB15" s="208"/>
      <c r="AC15" s="208"/>
      <c r="AE15" s="208"/>
    </row>
    <row r="16" spans="2:31">
      <c r="B16" s="3"/>
      <c r="C16" s="3"/>
      <c r="D16" s="20"/>
      <c r="E16" s="20"/>
      <c r="F16" s="20"/>
      <c r="G16" s="20"/>
      <c r="H16" s="20"/>
      <c r="I16" s="20"/>
      <c r="J16" s="20"/>
      <c r="K16" s="20"/>
      <c r="L16" s="20"/>
      <c r="M16" s="20"/>
      <c r="N16" s="20"/>
      <c r="O16" s="20"/>
      <c r="P16" s="20"/>
      <c r="Q16" s="20"/>
      <c r="R16" s="20"/>
      <c r="S16" s="20"/>
      <c r="T16" s="20"/>
      <c r="U16" s="20"/>
      <c r="V16" s="20"/>
      <c r="W16" s="20"/>
      <c r="X16" s="20"/>
      <c r="Y16" s="20"/>
      <c r="Z16" s="20"/>
      <c r="AA16" s="20"/>
      <c r="AB16" s="208"/>
      <c r="AC16" s="208"/>
      <c r="AE16" s="208"/>
    </row>
    <row r="17" spans="2:31">
      <c r="B17" s="10" t="s">
        <v>84</v>
      </c>
      <c r="C17" s="10"/>
      <c r="D17" s="20"/>
      <c r="E17" s="20"/>
      <c r="F17" s="20"/>
      <c r="G17" s="20"/>
      <c r="H17" s="20"/>
      <c r="I17" s="20"/>
      <c r="J17" s="20"/>
      <c r="K17" s="20"/>
      <c r="L17" s="20"/>
      <c r="M17" s="20"/>
      <c r="N17" s="20"/>
      <c r="O17" s="20"/>
      <c r="P17" s="20"/>
      <c r="Q17" s="20"/>
      <c r="R17" s="20"/>
      <c r="S17" s="20"/>
      <c r="T17" s="20"/>
      <c r="U17" s="20"/>
      <c r="V17" s="20"/>
      <c r="W17" s="20"/>
      <c r="X17" s="20"/>
      <c r="Y17" s="20"/>
      <c r="Z17" s="20"/>
      <c r="AA17" s="20"/>
      <c r="AB17" s="208"/>
      <c r="AC17" s="208"/>
      <c r="AE17" s="208"/>
    </row>
    <row r="18" spans="2:31">
      <c r="B18" s="3" t="s">
        <v>85</v>
      </c>
      <c r="C18" s="3"/>
      <c r="D18" s="20">
        <v>352.74599999999998</v>
      </c>
      <c r="E18" s="20">
        <v>428.79599999999999</v>
      </c>
      <c r="F18" s="20">
        <v>380.529</v>
      </c>
      <c r="G18" s="20">
        <v>279.33600000000001</v>
      </c>
      <c r="H18" s="20">
        <v>217.93600000000001</v>
      </c>
      <c r="I18" s="20">
        <v>402.66300000000001</v>
      </c>
      <c r="J18" s="20">
        <v>530.70699999999999</v>
      </c>
      <c r="K18" s="20">
        <v>389.27596999999997</v>
      </c>
      <c r="L18" s="20">
        <v>2775.4</v>
      </c>
      <c r="M18" s="20">
        <v>4129.0819299999994</v>
      </c>
      <c r="N18" s="20">
        <v>5185.3010000000004</v>
      </c>
      <c r="O18" s="20">
        <v>4235.9686700000002</v>
      </c>
      <c r="P18" s="20">
        <v>4081.0803100000003</v>
      </c>
      <c r="Q18" s="20">
        <v>4545.4021600000005</v>
      </c>
      <c r="R18" s="20">
        <v>4780.9917300000006</v>
      </c>
      <c r="S18" s="20">
        <v>3714.8700600000002</v>
      </c>
      <c r="T18" s="20">
        <v>3218</v>
      </c>
      <c r="U18" s="20">
        <v>3385</v>
      </c>
      <c r="V18" s="20">
        <v>3799.03359</v>
      </c>
      <c r="W18" s="20">
        <v>1049</v>
      </c>
      <c r="X18" s="20">
        <v>707</v>
      </c>
      <c r="Y18" s="20">
        <v>800.18449999999996</v>
      </c>
      <c r="Z18" s="20">
        <v>896.995</v>
      </c>
      <c r="AA18" s="20">
        <v>822</v>
      </c>
      <c r="AE18" s="208"/>
    </row>
    <row r="19" spans="2:31">
      <c r="B19" s="3" t="s">
        <v>86</v>
      </c>
      <c r="C19" s="3"/>
      <c r="D19" s="20">
        <v>959.41300000000001</v>
      </c>
      <c r="E19" s="20">
        <v>1091.9380000000001</v>
      </c>
      <c r="F19" s="20">
        <v>1502</v>
      </c>
      <c r="G19" s="20">
        <v>1159.845</v>
      </c>
      <c r="H19" s="20">
        <v>1239</v>
      </c>
      <c r="I19" s="20">
        <v>1353.3630000000001</v>
      </c>
      <c r="J19" s="20">
        <v>2145</v>
      </c>
      <c r="K19" s="20">
        <v>3018.1824700000002</v>
      </c>
      <c r="L19" s="20">
        <v>4406</v>
      </c>
      <c r="M19" s="20">
        <v>3958.1366199999998</v>
      </c>
      <c r="N19" s="20">
        <v>5566.9</v>
      </c>
      <c r="O19" s="20">
        <v>6899.6012300000002</v>
      </c>
      <c r="P19" s="20">
        <v>5253.3892599999999</v>
      </c>
      <c r="Q19" s="20">
        <v>5701.81</v>
      </c>
      <c r="R19" s="20">
        <v>6111.9632199999996</v>
      </c>
      <c r="S19" s="20">
        <v>6411.5879000000004</v>
      </c>
      <c r="T19" s="20">
        <v>4960</v>
      </c>
      <c r="U19" s="20">
        <v>4634</v>
      </c>
      <c r="V19" s="20">
        <v>5234.4895500000002</v>
      </c>
      <c r="W19" s="20">
        <v>3128</v>
      </c>
      <c r="X19" s="20">
        <v>2200</v>
      </c>
      <c r="Y19" s="20">
        <v>1744.2424000000001</v>
      </c>
      <c r="Z19" s="20">
        <v>1784.96</v>
      </c>
      <c r="AA19" s="20">
        <v>2581</v>
      </c>
      <c r="AE19" s="208"/>
    </row>
    <row r="20" spans="2:31">
      <c r="B20" s="3" t="s">
        <v>87</v>
      </c>
      <c r="C20" s="3"/>
      <c r="D20" s="20">
        <v>-0.40000000000000036</v>
      </c>
      <c r="E20" s="20">
        <v>0</v>
      </c>
      <c r="F20" s="20">
        <v>0</v>
      </c>
      <c r="G20" s="20">
        <v>0</v>
      </c>
      <c r="H20" s="20">
        <v>0</v>
      </c>
      <c r="I20" s="20">
        <v>0</v>
      </c>
      <c r="J20" s="20">
        <v>65</v>
      </c>
      <c r="K20" s="20">
        <v>53.634720000000002</v>
      </c>
      <c r="L20" s="20">
        <v>177</v>
      </c>
      <c r="M20" s="20">
        <v>0</v>
      </c>
      <c r="N20" s="20">
        <v>467.70499999999998</v>
      </c>
      <c r="O20" s="20">
        <v>419.88367</v>
      </c>
      <c r="P20" s="20">
        <v>790.22281999999996</v>
      </c>
      <c r="Q20" s="20">
        <v>885.4543000000001</v>
      </c>
      <c r="R20" s="20">
        <v>784.10764000000006</v>
      </c>
      <c r="S20" s="20">
        <v>794.57118000000003</v>
      </c>
      <c r="T20" s="20">
        <v>13</v>
      </c>
      <c r="U20" s="20">
        <v>48</v>
      </c>
      <c r="V20" s="20">
        <v>171.54732999999999</v>
      </c>
      <c r="W20" s="20">
        <v>208</v>
      </c>
      <c r="X20" s="20">
        <v>82</v>
      </c>
      <c r="Y20" s="20">
        <v>70.659099999999995</v>
      </c>
      <c r="Z20" s="20">
        <v>184.31800000000001</v>
      </c>
      <c r="AA20" s="20">
        <v>307</v>
      </c>
      <c r="AE20" s="208"/>
    </row>
    <row r="21" spans="2:31">
      <c r="B21" s="3" t="s">
        <v>88</v>
      </c>
      <c r="C21" s="3"/>
      <c r="D21" s="20">
        <v>36.347999999999999</v>
      </c>
      <c r="E21" s="20">
        <v>24.292999999999999</v>
      </c>
      <c r="F21" s="20">
        <v>0.04</v>
      </c>
      <c r="G21" s="20">
        <v>0</v>
      </c>
      <c r="H21" s="20">
        <v>0</v>
      </c>
      <c r="I21" s="20">
        <v>0</v>
      </c>
      <c r="J21" s="20">
        <v>0</v>
      </c>
      <c r="K21" s="20"/>
      <c r="L21" s="20">
        <v>0</v>
      </c>
      <c r="M21" s="20"/>
      <c r="N21" s="20">
        <v>0</v>
      </c>
      <c r="O21" s="20">
        <v>0</v>
      </c>
      <c r="P21" s="20">
        <v>0</v>
      </c>
      <c r="Q21" s="20">
        <v>0</v>
      </c>
      <c r="R21" s="20">
        <v>0</v>
      </c>
      <c r="S21" s="20">
        <v>0</v>
      </c>
      <c r="T21" s="20">
        <v>0</v>
      </c>
      <c r="U21" s="20">
        <v>0</v>
      </c>
      <c r="V21" s="20">
        <v>0</v>
      </c>
      <c r="W21" s="20">
        <v>0</v>
      </c>
      <c r="X21" s="201" t="s">
        <v>89</v>
      </c>
      <c r="Y21" s="201" t="s">
        <v>89</v>
      </c>
      <c r="Z21" s="201" t="s">
        <v>89</v>
      </c>
      <c r="AA21" s="201">
        <v>0</v>
      </c>
      <c r="AE21" s="208"/>
    </row>
    <row r="22" spans="2:31">
      <c r="B22" s="3" t="s">
        <v>90</v>
      </c>
      <c r="C22" s="3"/>
      <c r="D22" s="20">
        <v>362.6</v>
      </c>
      <c r="E22" s="20">
        <v>478.43</v>
      </c>
      <c r="F22" s="20">
        <v>395</v>
      </c>
      <c r="G22" s="20">
        <v>434.17</v>
      </c>
      <c r="H22" s="20">
        <v>442</v>
      </c>
      <c r="I22" s="20">
        <v>536.346</v>
      </c>
      <c r="J22" s="20">
        <v>649.87</v>
      </c>
      <c r="K22" s="20">
        <v>785.27817000000005</v>
      </c>
      <c r="L22" s="20">
        <v>1381.2719999999999</v>
      </c>
      <c r="M22" s="20">
        <v>1140.5526399999999</v>
      </c>
      <c r="N22" s="20">
        <v>1567.991</v>
      </c>
      <c r="O22" s="20">
        <v>2015.09826</v>
      </c>
      <c r="P22" s="20">
        <v>1483.6492000000001</v>
      </c>
      <c r="Q22" s="20">
        <v>1881.2749699999999</v>
      </c>
      <c r="R22" s="20">
        <v>1980.9943999999998</v>
      </c>
      <c r="S22" s="20">
        <v>1632.6152400000001</v>
      </c>
      <c r="T22" s="20">
        <v>3788</v>
      </c>
      <c r="U22" s="20">
        <v>3585</v>
      </c>
      <c r="V22" s="20">
        <v>1839.56</v>
      </c>
      <c r="W22" s="20">
        <v>1372</v>
      </c>
      <c r="X22" s="20">
        <v>1351</v>
      </c>
      <c r="Y22" s="20">
        <v>1329.87562</v>
      </c>
      <c r="Z22" s="20">
        <v>1164.1079999999999</v>
      </c>
      <c r="AA22" s="20">
        <v>1185</v>
      </c>
      <c r="AE22" s="208"/>
    </row>
    <row r="23" spans="2:31">
      <c r="B23" s="3" t="s">
        <v>91</v>
      </c>
      <c r="C23" s="3"/>
      <c r="D23" s="20">
        <v>109.655</v>
      </c>
      <c r="E23" s="20">
        <v>290.572</v>
      </c>
      <c r="F23" s="20">
        <v>86</v>
      </c>
      <c r="G23" s="20">
        <v>285.029</v>
      </c>
      <c r="H23" s="20">
        <v>377.41300000000001</v>
      </c>
      <c r="I23" s="20">
        <v>674.87300000000005</v>
      </c>
      <c r="J23" s="20">
        <v>186</v>
      </c>
      <c r="K23" s="20">
        <v>221.48644000000002</v>
      </c>
      <c r="L23" s="20">
        <v>377</v>
      </c>
      <c r="M23" s="20">
        <v>1662.0694099999998</v>
      </c>
      <c r="N23" s="20">
        <v>1090.3789999999999</v>
      </c>
      <c r="O23" s="20">
        <v>1009.4895600000001</v>
      </c>
      <c r="P23" s="20">
        <v>710.43762000000004</v>
      </c>
      <c r="Q23" s="20">
        <v>645.73345999999992</v>
      </c>
      <c r="R23" s="20">
        <v>609.61032999999998</v>
      </c>
      <c r="S23" s="20">
        <v>620.78986999999995</v>
      </c>
      <c r="T23" s="20">
        <v>457</v>
      </c>
      <c r="U23" s="20">
        <v>701</v>
      </c>
      <c r="V23" s="20">
        <v>612.37409000000002</v>
      </c>
      <c r="W23" s="20">
        <v>383</v>
      </c>
      <c r="X23" s="20">
        <v>481</v>
      </c>
      <c r="Y23" s="20">
        <v>449.45578</v>
      </c>
      <c r="Z23" s="20">
        <v>446.08800000000002</v>
      </c>
      <c r="AA23" s="20">
        <v>295</v>
      </c>
      <c r="AE23" s="208"/>
    </row>
    <row r="24" spans="2:31">
      <c r="B24" s="3" t="s">
        <v>92</v>
      </c>
      <c r="C24" s="3"/>
      <c r="D24" s="20">
        <v>192.7</v>
      </c>
      <c r="E24" s="20">
        <v>194.036</v>
      </c>
      <c r="F24" s="20">
        <v>204.488</v>
      </c>
      <c r="G24" s="20">
        <v>203.87299999999999</v>
      </c>
      <c r="H24" s="20">
        <v>195.46799999999999</v>
      </c>
      <c r="I24" s="20">
        <v>195.49299999999999</v>
      </c>
      <c r="J24" s="20">
        <v>195.57599999999999</v>
      </c>
      <c r="K24" s="20">
        <v>195.29900000000001</v>
      </c>
      <c r="L24" s="20">
        <v>4.0000000000000001E-3</v>
      </c>
      <c r="M24" s="20">
        <v>1532.9145900000001</v>
      </c>
      <c r="N24" s="20">
        <v>6.2850000000000001</v>
      </c>
      <c r="O24" s="20">
        <v>3.9999999984274837E-5</v>
      </c>
      <c r="P24" s="20">
        <v>17.621179999999999</v>
      </c>
      <c r="Q24" s="20">
        <v>17.36149</v>
      </c>
      <c r="R24" s="20">
        <v>2.4954399999999999</v>
      </c>
      <c r="S24" s="20">
        <v>0.11677999999999999</v>
      </c>
      <c r="T24" s="20">
        <v>0</v>
      </c>
      <c r="U24" s="201">
        <v>0</v>
      </c>
      <c r="V24" s="201">
        <v>0</v>
      </c>
      <c r="W24" s="201">
        <v>0</v>
      </c>
      <c r="X24" s="201">
        <v>0</v>
      </c>
      <c r="Y24" s="201">
        <v>0</v>
      </c>
      <c r="Z24" s="201" t="s">
        <v>89</v>
      </c>
      <c r="AA24" s="201">
        <v>0</v>
      </c>
      <c r="AE24" s="208"/>
    </row>
    <row r="25" spans="2:31">
      <c r="B25" s="3" t="s">
        <v>93</v>
      </c>
      <c r="C25" s="3"/>
      <c r="D25" s="20">
        <v>2317.6</v>
      </c>
      <c r="E25" s="20">
        <v>3331.0210000000002</v>
      </c>
      <c r="F25" s="20">
        <v>3374.567</v>
      </c>
      <c r="G25" s="20">
        <v>6715.2169999999996</v>
      </c>
      <c r="H25" s="20">
        <v>14104.441999999999</v>
      </c>
      <c r="I25" s="20">
        <v>12221.663</v>
      </c>
      <c r="J25" s="20">
        <v>9723.8670000000002</v>
      </c>
      <c r="K25" s="20">
        <v>15031.306</v>
      </c>
      <c r="L25" s="20">
        <v>5809.7960000000003</v>
      </c>
      <c r="M25" s="20">
        <v>10227.007089999999</v>
      </c>
      <c r="N25" s="20">
        <v>8878.7019999999993</v>
      </c>
      <c r="O25" s="20">
        <v>6197.8560900000002</v>
      </c>
      <c r="P25" s="20">
        <v>4661.6258600000001</v>
      </c>
      <c r="Q25" s="20">
        <v>3951.9686499999998</v>
      </c>
      <c r="R25" s="20">
        <v>5520.1397200000001</v>
      </c>
      <c r="S25" s="20">
        <v>3683.3002999999999</v>
      </c>
      <c r="T25" s="20">
        <v>3341</v>
      </c>
      <c r="U25" s="20">
        <v>3203</v>
      </c>
      <c r="V25" s="20">
        <v>4052.0876400000002</v>
      </c>
      <c r="W25" s="20">
        <v>3041</v>
      </c>
      <c r="X25" s="20">
        <v>7097</v>
      </c>
      <c r="Y25" s="20">
        <v>6878.8883100000003</v>
      </c>
      <c r="Z25" s="20">
        <v>6126.93</v>
      </c>
      <c r="AA25" s="20">
        <v>4876</v>
      </c>
      <c r="AE25" s="208"/>
    </row>
    <row r="26" spans="2:31">
      <c r="B26" s="3" t="s">
        <v>94</v>
      </c>
      <c r="C26" s="3"/>
      <c r="D26" s="20">
        <v>0</v>
      </c>
      <c r="E26" s="20">
        <v>0</v>
      </c>
      <c r="F26" s="20">
        <v>0</v>
      </c>
      <c r="G26" s="20">
        <v>0</v>
      </c>
      <c r="H26" s="20">
        <v>0</v>
      </c>
      <c r="I26" s="20">
        <v>0</v>
      </c>
      <c r="J26" s="20">
        <v>0</v>
      </c>
      <c r="K26" s="20">
        <v>0</v>
      </c>
      <c r="L26" s="20">
        <v>0</v>
      </c>
      <c r="M26" s="20">
        <v>0</v>
      </c>
      <c r="N26" s="20">
        <v>0</v>
      </c>
      <c r="O26" s="20">
        <v>0</v>
      </c>
      <c r="P26" s="20">
        <v>0</v>
      </c>
      <c r="Q26" s="20">
        <v>0</v>
      </c>
      <c r="R26" s="20">
        <v>0</v>
      </c>
      <c r="S26" s="20">
        <v>0</v>
      </c>
      <c r="T26" s="20">
        <v>6911</v>
      </c>
      <c r="U26" s="20">
        <v>602</v>
      </c>
      <c r="V26" s="20">
        <v>0</v>
      </c>
      <c r="W26" s="20">
        <v>43549</v>
      </c>
      <c r="X26" s="266" t="s">
        <v>89</v>
      </c>
      <c r="Y26" s="266" t="s">
        <v>89</v>
      </c>
      <c r="Z26" s="266" t="s">
        <v>89</v>
      </c>
      <c r="AA26" s="266">
        <v>0</v>
      </c>
      <c r="AE26" s="208"/>
    </row>
    <row r="27" spans="2:31">
      <c r="B27" s="12" t="s">
        <v>95</v>
      </c>
      <c r="C27" s="12"/>
      <c r="D27" s="21">
        <v>4330.6620000000003</v>
      </c>
      <c r="E27" s="21">
        <v>5839.0860000000002</v>
      </c>
      <c r="F27" s="21">
        <v>5942.6239999999998</v>
      </c>
      <c r="G27" s="21">
        <v>9077.4699999999993</v>
      </c>
      <c r="H27" s="21">
        <v>16576.258999999998</v>
      </c>
      <c r="I27" s="21">
        <v>15384.401000000002</v>
      </c>
      <c r="J27" s="21">
        <v>13496.02</v>
      </c>
      <c r="K27" s="21">
        <v>19694.463</v>
      </c>
      <c r="L27" s="21">
        <v>14926.472000000002</v>
      </c>
      <c r="M27" s="21">
        <v>22649.762279999999</v>
      </c>
      <c r="N27" s="21">
        <v>22763.262999999999</v>
      </c>
      <c r="O27" s="21">
        <v>20777.89762</v>
      </c>
      <c r="P27" s="21">
        <v>16998.026250000003</v>
      </c>
      <c r="Q27" s="21">
        <v>17629.009999999998</v>
      </c>
      <c r="R27" s="21">
        <v>19790.302479999998</v>
      </c>
      <c r="S27" s="21">
        <v>16857.851330000001</v>
      </c>
      <c r="T27" s="21">
        <f>SUM(T18:T26)</f>
        <v>22688</v>
      </c>
      <c r="U27" s="21">
        <v>16158</v>
      </c>
      <c r="V27" s="21">
        <v>15709.092199999999</v>
      </c>
      <c r="W27" s="21">
        <v>52730</v>
      </c>
      <c r="X27" s="22">
        <v>11919</v>
      </c>
      <c r="Y27" s="22">
        <v>11273.305710000001</v>
      </c>
      <c r="Z27" s="22">
        <v>10602.811</v>
      </c>
      <c r="AA27" s="22">
        <v>10065</v>
      </c>
      <c r="AE27" s="208"/>
    </row>
    <row r="28" spans="2:31">
      <c r="B28" s="3"/>
      <c r="C28" s="3"/>
      <c r="D28" s="20"/>
      <c r="E28" s="20"/>
      <c r="F28" s="20"/>
      <c r="G28" s="20"/>
      <c r="H28" s="20"/>
      <c r="I28" s="20"/>
      <c r="J28" s="20"/>
      <c r="K28" s="20"/>
      <c r="L28" s="20"/>
      <c r="M28" s="20"/>
      <c r="N28" s="20"/>
      <c r="O28" s="20"/>
      <c r="P28" s="20"/>
      <c r="Q28" s="20"/>
      <c r="R28" s="20"/>
      <c r="S28" s="20"/>
      <c r="T28" s="20"/>
      <c r="U28" s="20"/>
      <c r="V28" s="20"/>
      <c r="W28" s="20"/>
      <c r="X28" s="265"/>
      <c r="Y28" s="265"/>
      <c r="Z28" s="265"/>
      <c r="AA28" s="265">
        <v>0</v>
      </c>
      <c r="AE28" s="208"/>
    </row>
    <row r="29" spans="2:31">
      <c r="B29" s="12" t="s">
        <v>96</v>
      </c>
      <c r="C29" s="12"/>
      <c r="D29" s="21">
        <v>10877.817300000002</v>
      </c>
      <c r="E29" s="21">
        <v>17005.917928000003</v>
      </c>
      <c r="F29" s="21">
        <v>20365.668579999998</v>
      </c>
      <c r="G29" s="21">
        <v>24732.051909999995</v>
      </c>
      <c r="H29" s="21">
        <v>34681.860093999996</v>
      </c>
      <c r="I29" s="21">
        <v>45181.630802</v>
      </c>
      <c r="J29" s="21">
        <v>48545.024938999995</v>
      </c>
      <c r="K29" s="21">
        <v>56878.07763900001</v>
      </c>
      <c r="L29" s="21">
        <v>92419.989141999977</v>
      </c>
      <c r="M29" s="21">
        <v>105446.64682999998</v>
      </c>
      <c r="N29" s="21">
        <v>115313.842</v>
      </c>
      <c r="O29" s="126">
        <v>118763.32708999999</v>
      </c>
      <c r="P29" s="126">
        <v>116071.27063000001</v>
      </c>
      <c r="Q29" s="126">
        <v>121797.45901999999</v>
      </c>
      <c r="R29" s="126">
        <v>121690.93976999998</v>
      </c>
      <c r="S29" s="126">
        <v>113541.4281</v>
      </c>
      <c r="T29" s="126">
        <f>T15+T27</f>
        <v>95696</v>
      </c>
      <c r="U29" s="126">
        <v>87648</v>
      </c>
      <c r="V29" s="126">
        <v>85694.080749999994</v>
      </c>
      <c r="W29" s="126">
        <v>89861</v>
      </c>
      <c r="X29" s="29">
        <v>42134</v>
      </c>
      <c r="Y29" s="29">
        <v>41018.648999999998</v>
      </c>
      <c r="Z29" s="29">
        <v>39706.813999999998</v>
      </c>
      <c r="AA29" s="29">
        <v>34803</v>
      </c>
      <c r="AE29" s="208"/>
    </row>
    <row r="30" spans="2:31">
      <c r="B30" s="13"/>
      <c r="C30" s="13"/>
      <c r="D30" s="28"/>
      <c r="E30" s="28"/>
      <c r="F30" s="28"/>
      <c r="G30" s="28"/>
      <c r="H30" s="28"/>
      <c r="I30" s="28"/>
      <c r="J30" s="28"/>
      <c r="K30" s="28"/>
      <c r="L30" s="28"/>
      <c r="M30" s="28"/>
      <c r="N30" s="28"/>
      <c r="Z30" s="270"/>
      <c r="AA30" s="270"/>
      <c r="AE30" s="208"/>
    </row>
    <row r="31" spans="2:31">
      <c r="B31" s="10" t="s">
        <v>97</v>
      </c>
      <c r="C31" s="10"/>
      <c r="D31" s="20"/>
      <c r="E31" s="20"/>
      <c r="F31" s="20"/>
      <c r="G31" s="20"/>
      <c r="H31" s="20"/>
      <c r="I31" s="20"/>
      <c r="J31" s="20"/>
      <c r="K31" s="20"/>
      <c r="L31" s="20"/>
      <c r="M31" s="20"/>
      <c r="N31" s="20"/>
      <c r="AE31" s="209"/>
    </row>
    <row r="32" spans="2:31">
      <c r="B32" s="10"/>
      <c r="C32" s="10"/>
      <c r="D32" s="20"/>
      <c r="E32" s="20"/>
      <c r="F32" s="20"/>
      <c r="G32" s="20"/>
      <c r="H32" s="20"/>
      <c r="I32" s="20"/>
      <c r="J32" s="20"/>
      <c r="K32" s="20"/>
      <c r="L32" s="20"/>
      <c r="M32" s="20"/>
      <c r="N32" s="20"/>
      <c r="AE32" s="208"/>
    </row>
    <row r="33" spans="2:31">
      <c r="B33" s="10" t="s">
        <v>98</v>
      </c>
      <c r="C33" s="10"/>
      <c r="D33" s="20"/>
      <c r="E33" s="20"/>
      <c r="F33" s="20"/>
      <c r="G33" s="20"/>
      <c r="H33" s="20"/>
      <c r="I33" s="20"/>
      <c r="J33" s="20"/>
      <c r="K33" s="20"/>
      <c r="L33" s="20"/>
      <c r="M33" s="20"/>
      <c r="N33" s="20"/>
      <c r="AE33" s="208"/>
    </row>
    <row r="34" spans="2:31">
      <c r="B34" s="3" t="s">
        <v>99</v>
      </c>
      <c r="C34" s="3"/>
      <c r="D34" s="20">
        <v>0.86199999999999999</v>
      </c>
      <c r="E34" s="20">
        <v>1.085</v>
      </c>
      <c r="F34" s="20">
        <v>1.07</v>
      </c>
      <c r="G34" s="20">
        <v>1.175</v>
      </c>
      <c r="H34" s="20">
        <v>1.278</v>
      </c>
      <c r="I34" s="20">
        <v>1.387</v>
      </c>
      <c r="J34" s="20">
        <v>1.403</v>
      </c>
      <c r="K34" s="20">
        <v>1.5009999999999999</v>
      </c>
      <c r="L34" s="20">
        <v>1.6</v>
      </c>
      <c r="M34" s="20">
        <v>1.7</v>
      </c>
      <c r="N34" s="20">
        <v>1.7210000000000001</v>
      </c>
      <c r="O34" s="20">
        <v>2</v>
      </c>
      <c r="P34" s="20">
        <v>1.74675</v>
      </c>
      <c r="Q34" s="20">
        <v>1.7466400000000002</v>
      </c>
      <c r="R34" s="20">
        <v>2.29</v>
      </c>
      <c r="S34" s="20">
        <v>2.2888899999999999</v>
      </c>
      <c r="T34" s="20">
        <v>2</v>
      </c>
      <c r="U34" s="20">
        <v>2</v>
      </c>
      <c r="V34" s="20">
        <v>2.3029999999999999</v>
      </c>
      <c r="W34" s="20">
        <v>2</v>
      </c>
      <c r="X34" s="20">
        <v>2</v>
      </c>
      <c r="Y34" s="20">
        <v>2.3038900000009499</v>
      </c>
      <c r="Z34" s="20">
        <v>2.3029999999999999</v>
      </c>
      <c r="AA34" s="20">
        <v>2</v>
      </c>
      <c r="AE34" s="208"/>
    </row>
    <row r="35" spans="2:31">
      <c r="B35" s="3" t="s">
        <v>100</v>
      </c>
      <c r="C35" s="3"/>
      <c r="D35" s="20">
        <v>5300.5</v>
      </c>
      <c r="E35" s="20">
        <v>7632.2737430000006</v>
      </c>
      <c r="F35" s="20">
        <v>9097</v>
      </c>
      <c r="G35" s="20">
        <v>14866</v>
      </c>
      <c r="H35" s="20">
        <v>22542.648616999999</v>
      </c>
      <c r="I35" s="20">
        <v>29475</v>
      </c>
      <c r="J35" s="20">
        <v>31403</v>
      </c>
      <c r="K35" s="20">
        <v>38220</v>
      </c>
      <c r="L35" s="20">
        <v>42433</v>
      </c>
      <c r="M35" s="20">
        <v>48163.391090000005</v>
      </c>
      <c r="N35" s="20">
        <v>54545.152000000002</v>
      </c>
      <c r="O35" s="20">
        <v>56134</v>
      </c>
      <c r="P35" s="176">
        <v>55886</v>
      </c>
      <c r="Q35" s="176">
        <v>57455</v>
      </c>
      <c r="R35" s="176">
        <v>59651.328659999999</v>
      </c>
      <c r="S35" s="176">
        <v>59891.156679999993</v>
      </c>
      <c r="T35" s="176">
        <v>60932</v>
      </c>
      <c r="U35" s="176">
        <v>61801</v>
      </c>
      <c r="V35" s="20">
        <v>61849.345999999998</v>
      </c>
      <c r="W35" s="20">
        <v>61836</v>
      </c>
      <c r="X35" s="20">
        <v>62061</v>
      </c>
      <c r="Y35" s="20">
        <v>62083.496319999998</v>
      </c>
      <c r="Z35" s="20">
        <v>62031.841999999997</v>
      </c>
      <c r="AA35" s="20">
        <v>61887</v>
      </c>
      <c r="AE35" s="208"/>
    </row>
    <row r="36" spans="2:31">
      <c r="B36" s="3" t="s">
        <v>101</v>
      </c>
      <c r="C36" s="3"/>
      <c r="D36" s="20">
        <v>142.005686</v>
      </c>
      <c r="E36" s="20">
        <v>-348.072</v>
      </c>
      <c r="F36" s="20">
        <v>-555</v>
      </c>
      <c r="G36" s="20">
        <v>-1296</v>
      </c>
      <c r="H36" s="20">
        <v>-701.46699999999998</v>
      </c>
      <c r="I36" s="20">
        <v>-920</v>
      </c>
      <c r="J36" s="20">
        <v>-645</v>
      </c>
      <c r="K36" s="20">
        <v>-334</v>
      </c>
      <c r="L36" s="20">
        <v>124</v>
      </c>
      <c r="M36" s="20">
        <v>2938.39</v>
      </c>
      <c r="N36" s="20">
        <v>5486.1270000000004</v>
      </c>
      <c r="O36" s="20">
        <v>4532</v>
      </c>
      <c r="P36" s="176">
        <v>4945</v>
      </c>
      <c r="Q36" s="176">
        <v>8016</v>
      </c>
      <c r="R36" s="176">
        <v>6911.4854799999994</v>
      </c>
      <c r="S36" s="176">
        <v>3579.7406699999992</v>
      </c>
      <c r="T36" s="176">
        <v>5826</v>
      </c>
      <c r="U36" s="176">
        <v>4321</v>
      </c>
      <c r="V36" s="20">
        <v>3473.1410000000001</v>
      </c>
      <c r="W36" s="20">
        <v>5133</v>
      </c>
      <c r="X36" s="20">
        <v>990</v>
      </c>
      <c r="Y36" s="20">
        <v>816.71577000000002</v>
      </c>
      <c r="Z36" s="20">
        <v>637.75800000000004</v>
      </c>
      <c r="AA36" s="20">
        <v>-121</v>
      </c>
      <c r="AE36" s="208"/>
    </row>
    <row r="37" spans="2:31">
      <c r="B37" s="3" t="s">
        <v>102</v>
      </c>
      <c r="C37" s="3"/>
      <c r="D37" s="20">
        <v>925.28800000000001</v>
      </c>
      <c r="E37" s="20">
        <v>339.08592200000004</v>
      </c>
      <c r="F37" s="20">
        <v>-125</v>
      </c>
      <c r="G37" s="20">
        <v>-801</v>
      </c>
      <c r="H37" s="20">
        <v>-1588.0985000000001</v>
      </c>
      <c r="I37" s="20">
        <v>-1529</v>
      </c>
      <c r="J37" s="20">
        <v>460</v>
      </c>
      <c r="K37" s="20">
        <v>-774</v>
      </c>
      <c r="L37" s="20">
        <v>-611.15787499999999</v>
      </c>
      <c r="M37" s="20">
        <v>-779.33000000000175</v>
      </c>
      <c r="N37" s="20">
        <v>1590</v>
      </c>
      <c r="O37" s="20">
        <v>3105</v>
      </c>
      <c r="P37" s="176">
        <v>3835</v>
      </c>
      <c r="Q37" s="176">
        <v>6086</v>
      </c>
      <c r="R37" s="176">
        <v>5523.3446999999996</v>
      </c>
      <c r="S37" s="176">
        <v>3783.1016999999993</v>
      </c>
      <c r="T37" s="176">
        <v>-14341</v>
      </c>
      <c r="U37" s="176">
        <v>-16861</v>
      </c>
      <c r="V37" s="20">
        <v>-17251.77</v>
      </c>
      <c r="W37" s="20">
        <v>-16256</v>
      </c>
      <c r="X37" s="265">
        <v>-31921</v>
      </c>
      <c r="Y37" s="265">
        <v>-32339</v>
      </c>
      <c r="Z37" s="265">
        <v>-32359.044000000002</v>
      </c>
      <c r="AA37" s="265">
        <v>-35733</v>
      </c>
      <c r="AE37" s="208"/>
    </row>
    <row r="38" spans="2:31">
      <c r="B38" s="12" t="s">
        <v>103</v>
      </c>
      <c r="C38" s="12"/>
      <c r="D38" s="21">
        <v>6368.6556860000001</v>
      </c>
      <c r="E38" s="21">
        <v>7624.3726650000008</v>
      </c>
      <c r="F38" s="21">
        <v>8417.07</v>
      </c>
      <c r="G38" s="21">
        <v>12771.292681000001</v>
      </c>
      <c r="H38" s="21">
        <v>20254.361116999997</v>
      </c>
      <c r="I38" s="21">
        <v>27026.477728999998</v>
      </c>
      <c r="J38" s="21">
        <v>31219.094553999996</v>
      </c>
      <c r="K38" s="21">
        <v>37114</v>
      </c>
      <c r="L38" s="21">
        <v>41947.442125000001</v>
      </c>
      <c r="M38" s="21">
        <v>50324.151089999999</v>
      </c>
      <c r="N38" s="21">
        <v>61623</v>
      </c>
      <c r="O38" s="21">
        <v>63773</v>
      </c>
      <c r="P38" s="21">
        <v>64667.746749999998</v>
      </c>
      <c r="Q38" s="21">
        <v>71558.746639999998</v>
      </c>
      <c r="R38" s="21">
        <v>72088.448839999997</v>
      </c>
      <c r="S38" s="21">
        <v>67256.287939999995</v>
      </c>
      <c r="T38" s="21">
        <v>52419</v>
      </c>
      <c r="U38" s="21">
        <v>49264</v>
      </c>
      <c r="V38" s="21">
        <v>48073.011729999998</v>
      </c>
      <c r="W38" s="21">
        <v>50715</v>
      </c>
      <c r="X38" s="22">
        <v>31133</v>
      </c>
      <c r="Y38" s="22">
        <v>30564.153999999999</v>
      </c>
      <c r="Z38" s="22">
        <v>30312.859</v>
      </c>
      <c r="AA38" s="22">
        <v>26035</v>
      </c>
      <c r="AE38" s="208"/>
    </row>
    <row r="39" spans="2:31">
      <c r="B39" s="3" t="s">
        <v>42</v>
      </c>
      <c r="C39" s="3"/>
      <c r="D39" s="22">
        <v>25.065999999999999</v>
      </c>
      <c r="E39" s="22">
        <v>24.573</v>
      </c>
      <c r="F39" s="22">
        <v>23.710999999999999</v>
      </c>
      <c r="G39" s="22">
        <v>13.43</v>
      </c>
      <c r="H39" s="22">
        <v>12.925000000000001</v>
      </c>
      <c r="I39" s="22">
        <v>12.914999999999999</v>
      </c>
      <c r="J39" s="22">
        <v>44.555999999999997</v>
      </c>
      <c r="K39" s="22">
        <v>43.302999999999997</v>
      </c>
      <c r="L39" s="22">
        <v>227.745</v>
      </c>
      <c r="M39" s="22">
        <v>214.83023</v>
      </c>
      <c r="N39" s="22">
        <v>255.11199999999999</v>
      </c>
      <c r="O39" s="22">
        <v>209</v>
      </c>
      <c r="P39" s="22">
        <v>53.090580000000003</v>
      </c>
      <c r="Q39" s="22">
        <v>64.734160000000003</v>
      </c>
      <c r="R39" s="22">
        <v>65.139660000000006</v>
      </c>
      <c r="S39" s="22">
        <v>64.200089999999989</v>
      </c>
      <c r="T39" s="22">
        <v>64</v>
      </c>
      <c r="U39" s="22">
        <v>866</v>
      </c>
      <c r="V39" s="22">
        <v>866.19934999999998</v>
      </c>
      <c r="W39" s="22">
        <v>903</v>
      </c>
      <c r="X39" s="267">
        <v>64</v>
      </c>
      <c r="Y39" s="267">
        <v>71.507649999999998</v>
      </c>
      <c r="Z39" s="267">
        <v>56.25</v>
      </c>
      <c r="AA39" s="267">
        <v>36</v>
      </c>
      <c r="AE39" s="208"/>
    </row>
    <row r="40" spans="2:31">
      <c r="B40" s="12" t="s">
        <v>104</v>
      </c>
      <c r="C40" s="12"/>
      <c r="D40" s="21">
        <v>6393.7216859999999</v>
      </c>
      <c r="E40" s="21">
        <v>7648.9456650000011</v>
      </c>
      <c r="F40" s="21">
        <v>8440.780999999999</v>
      </c>
      <c r="G40" s="21">
        <v>12784.722681000001</v>
      </c>
      <c r="H40" s="21">
        <v>20267.286116999996</v>
      </c>
      <c r="I40" s="21">
        <v>27039.392728999999</v>
      </c>
      <c r="J40" s="21">
        <v>31263.650553999996</v>
      </c>
      <c r="K40" s="21">
        <v>37157</v>
      </c>
      <c r="L40" s="21">
        <v>42175.187125000004</v>
      </c>
      <c r="M40" s="21">
        <v>50538.981489999998</v>
      </c>
      <c r="N40" s="21">
        <v>61878.112000000001</v>
      </c>
      <c r="O40" s="21">
        <v>63982</v>
      </c>
      <c r="P40" s="21">
        <v>64720.837329999995</v>
      </c>
      <c r="Q40" s="21">
        <v>71623.480800000005</v>
      </c>
      <c r="R40" s="21">
        <v>72153.588499999998</v>
      </c>
      <c r="S40" s="21">
        <v>67320.488029999993</v>
      </c>
      <c r="T40" s="21">
        <v>52482</v>
      </c>
      <c r="U40" s="21">
        <v>50130</v>
      </c>
      <c r="V40" s="21">
        <v>48939.211080000001</v>
      </c>
      <c r="W40" s="21">
        <v>51618</v>
      </c>
      <c r="X40" s="22">
        <v>31196</v>
      </c>
      <c r="Y40" s="22">
        <v>30635.662</v>
      </c>
      <c r="Z40" s="22">
        <v>30369.109</v>
      </c>
      <c r="AA40" s="22">
        <v>26071</v>
      </c>
      <c r="AE40" s="208"/>
    </row>
    <row r="41" spans="2:31">
      <c r="B41" s="3"/>
      <c r="C41" s="3"/>
      <c r="D41" s="20"/>
      <c r="E41" s="20"/>
      <c r="F41" s="20"/>
      <c r="G41" s="20"/>
      <c r="H41" s="20"/>
      <c r="I41" s="20"/>
      <c r="J41" s="20"/>
      <c r="K41" s="20"/>
      <c r="L41" s="20"/>
      <c r="M41" s="20"/>
      <c r="N41" s="20"/>
      <c r="O41" s="20"/>
      <c r="P41" s="20"/>
      <c r="Q41" s="20"/>
      <c r="R41" s="20"/>
      <c r="S41" s="20"/>
      <c r="T41" s="20"/>
      <c r="U41" s="20"/>
      <c r="V41" s="20"/>
      <c r="W41" s="20"/>
      <c r="X41" s="20"/>
      <c r="Y41" s="20"/>
      <c r="Z41" s="20"/>
      <c r="AA41" s="20">
        <v>0</v>
      </c>
      <c r="AE41" s="208"/>
    </row>
    <row r="42" spans="2:31">
      <c r="B42" s="10" t="s">
        <v>105</v>
      </c>
      <c r="C42" s="10"/>
      <c r="D42" s="20"/>
      <c r="E42" s="20"/>
      <c r="F42" s="20"/>
      <c r="G42" s="20"/>
      <c r="H42" s="20"/>
      <c r="I42" s="20"/>
      <c r="J42" s="20"/>
      <c r="K42" s="20"/>
      <c r="L42" s="20"/>
      <c r="M42" s="20"/>
      <c r="N42" s="20"/>
      <c r="O42" s="20"/>
      <c r="P42" s="20"/>
      <c r="Q42" s="20"/>
      <c r="R42" s="20"/>
      <c r="S42" s="20"/>
      <c r="T42" s="20"/>
      <c r="U42" s="20"/>
      <c r="V42" s="20"/>
      <c r="W42" s="20"/>
      <c r="X42" s="20"/>
      <c r="Y42" s="20"/>
      <c r="Z42" s="20"/>
      <c r="AA42" s="20">
        <v>0</v>
      </c>
      <c r="AE42" s="208"/>
    </row>
    <row r="43" spans="2:31">
      <c r="B43" s="3" t="s">
        <v>106</v>
      </c>
      <c r="C43" s="3"/>
      <c r="D43" s="20">
        <v>221.80799999999999</v>
      </c>
      <c r="E43" s="20">
        <v>213.97300000000001</v>
      </c>
      <c r="F43" s="20">
        <v>266.60199999999998</v>
      </c>
      <c r="G43" s="20">
        <v>264.18</v>
      </c>
      <c r="H43" s="20">
        <v>243.65700000000001</v>
      </c>
      <c r="I43" s="20">
        <v>1401.32</v>
      </c>
      <c r="J43" s="20">
        <v>602.66200000000003</v>
      </c>
      <c r="K43" s="20">
        <v>750.46500000000003</v>
      </c>
      <c r="L43" s="20">
        <v>13017.856</v>
      </c>
      <c r="M43" s="20">
        <v>9172.45975</v>
      </c>
      <c r="N43" s="20">
        <v>18168.800999999999</v>
      </c>
      <c r="O43" s="20">
        <v>18189.201860000001</v>
      </c>
      <c r="P43" s="20">
        <v>19560.007430000001</v>
      </c>
      <c r="Q43" s="20">
        <f>19729.84941-17059</f>
        <v>2670.8494099999989</v>
      </c>
      <c r="R43" s="20">
        <v>18742.917899999997</v>
      </c>
      <c r="S43" s="20">
        <f>18792.87049-1875</f>
        <v>16917.870490000001</v>
      </c>
      <c r="T43" s="20">
        <v>10795</v>
      </c>
      <c r="U43" s="20">
        <v>1876.183</v>
      </c>
      <c r="V43" s="20">
        <v>6148.6261599999998</v>
      </c>
      <c r="W43" s="20">
        <v>5883</v>
      </c>
      <c r="X43" s="20">
        <v>1119</v>
      </c>
      <c r="Y43" s="20">
        <v>474.05369999999999</v>
      </c>
      <c r="Z43" s="20">
        <v>901.10500000000002</v>
      </c>
      <c r="AA43" s="20">
        <v>1108</v>
      </c>
      <c r="AE43" s="208"/>
    </row>
    <row r="44" spans="2:31">
      <c r="B44" s="3" t="s">
        <v>107</v>
      </c>
      <c r="C44" s="3"/>
      <c r="D44" s="20">
        <v>0</v>
      </c>
      <c r="E44" s="20">
        <v>965.87800000000004</v>
      </c>
      <c r="F44" s="20">
        <v>908.30200000000002</v>
      </c>
      <c r="G44" s="20">
        <v>1.845</v>
      </c>
      <c r="H44" s="20">
        <v>0.66500000000000004</v>
      </c>
      <c r="I44" s="20">
        <v>32.454000000000001</v>
      </c>
      <c r="J44" s="20">
        <v>78.975999999999999</v>
      </c>
      <c r="K44" s="20">
        <v>137.13999999999999</v>
      </c>
      <c r="L44" s="20">
        <v>112.434</v>
      </c>
      <c r="M44" s="20">
        <v>132.07540999999941</v>
      </c>
      <c r="N44" s="20">
        <v>65.841999999999999</v>
      </c>
      <c r="O44" s="20">
        <v>60.492689999999982</v>
      </c>
      <c r="P44" s="20">
        <v>52.451260000000048</v>
      </c>
      <c r="Q44" s="20">
        <v>206.93345000000002</v>
      </c>
      <c r="R44" s="20">
        <v>178.93446</v>
      </c>
      <c r="S44" s="20">
        <v>165.49741</v>
      </c>
      <c r="T44" s="20">
        <v>171</v>
      </c>
      <c r="U44" s="20">
        <v>189</v>
      </c>
      <c r="V44" s="20">
        <v>196.71265</v>
      </c>
      <c r="W44" s="20">
        <v>175</v>
      </c>
      <c r="X44" s="20">
        <v>103</v>
      </c>
      <c r="Y44" s="20">
        <v>186.665140000002</v>
      </c>
      <c r="Z44" s="20">
        <v>184.845</v>
      </c>
      <c r="AA44" s="20">
        <v>192</v>
      </c>
      <c r="AE44" s="208"/>
    </row>
    <row r="45" spans="2:31">
      <c r="B45" s="3" t="s">
        <v>108</v>
      </c>
      <c r="C45" s="3"/>
      <c r="D45" s="20">
        <v>175.542</v>
      </c>
      <c r="E45" s="20">
        <v>199.26206299999998</v>
      </c>
      <c r="F45" s="20">
        <v>205.70912300000001</v>
      </c>
      <c r="G45" s="20">
        <v>215.09448</v>
      </c>
      <c r="H45" s="20">
        <v>237.00700000000001</v>
      </c>
      <c r="I45" s="20">
        <v>341.04852699999998</v>
      </c>
      <c r="J45" s="20">
        <v>344.30399999999997</v>
      </c>
      <c r="K45" s="20">
        <v>388.312229</v>
      </c>
      <c r="L45" s="20">
        <v>800.025936</v>
      </c>
      <c r="M45" s="20">
        <v>747.20620000000008</v>
      </c>
      <c r="N45" s="20">
        <v>1004.5309999999999</v>
      </c>
      <c r="O45" s="20">
        <v>968.49802</v>
      </c>
      <c r="P45" s="20">
        <v>1044.38123</v>
      </c>
      <c r="Q45" s="20">
        <v>1177.1326999999999</v>
      </c>
      <c r="R45" s="20">
        <v>1124.99506</v>
      </c>
      <c r="S45" s="20">
        <v>1159.2648000000002</v>
      </c>
      <c r="T45" s="20">
        <v>1024</v>
      </c>
      <c r="U45" s="20">
        <v>1140.8409999999999</v>
      </c>
      <c r="V45" s="20">
        <v>1088.88858</v>
      </c>
      <c r="W45" s="20">
        <v>489</v>
      </c>
      <c r="X45" s="20">
        <v>438</v>
      </c>
      <c r="Y45" s="20">
        <v>421.40863999999999</v>
      </c>
      <c r="Z45" s="20">
        <v>384.38299999999998</v>
      </c>
      <c r="AA45" s="20">
        <v>337</v>
      </c>
      <c r="AD45" s="77"/>
      <c r="AE45" s="208"/>
    </row>
    <row r="46" spans="2:31">
      <c r="B46" s="3" t="s">
        <v>109</v>
      </c>
      <c r="C46" s="3"/>
      <c r="D46" s="20">
        <v>104.30199999999999</v>
      </c>
      <c r="E46" s="20">
        <v>393.75400000000002</v>
      </c>
      <c r="F46" s="20">
        <v>128.74199999999999</v>
      </c>
      <c r="G46" s="20">
        <v>128.018</v>
      </c>
      <c r="H46" s="20">
        <v>162.47900000000001</v>
      </c>
      <c r="I46" s="20">
        <v>153.536</v>
      </c>
      <c r="J46" s="20">
        <v>87.96</v>
      </c>
      <c r="K46" s="20">
        <v>86.38</v>
      </c>
      <c r="L46" s="20">
        <v>154.994</v>
      </c>
      <c r="M46" s="20">
        <v>142.44905</v>
      </c>
      <c r="N46" s="20">
        <v>180.45400000000001</v>
      </c>
      <c r="O46" s="20">
        <v>212.93042000000003</v>
      </c>
      <c r="P46" s="20">
        <v>117.7878</v>
      </c>
      <c r="Q46" s="20">
        <v>118.59</v>
      </c>
      <c r="R46" s="20">
        <v>57.733940000000004</v>
      </c>
      <c r="S46" s="20">
        <v>56.491330000000005</v>
      </c>
      <c r="T46" s="20">
        <v>52</v>
      </c>
      <c r="U46" s="20">
        <v>49.911000000000001</v>
      </c>
      <c r="V46" s="20">
        <v>51.39546</v>
      </c>
      <c r="W46" s="20">
        <v>39</v>
      </c>
      <c r="X46" s="20">
        <v>186</v>
      </c>
      <c r="Y46" s="20">
        <v>167.21323000000001</v>
      </c>
      <c r="Z46" s="20">
        <v>185.5</v>
      </c>
      <c r="AA46" s="20">
        <v>185</v>
      </c>
      <c r="AE46" s="208"/>
    </row>
    <row r="47" spans="2:31">
      <c r="B47" s="3" t="s">
        <v>110</v>
      </c>
      <c r="C47" s="3"/>
      <c r="D47" s="20">
        <v>411.8</v>
      </c>
      <c r="E47" s="20">
        <v>3572.41455</v>
      </c>
      <c r="F47" s="20">
        <v>5719.4266689999995</v>
      </c>
      <c r="G47" s="20">
        <v>6934.1979650000003</v>
      </c>
      <c r="H47" s="20">
        <v>9116.0294549999999</v>
      </c>
      <c r="I47" s="20">
        <v>11071.070061999999</v>
      </c>
      <c r="J47" s="20">
        <v>9374.2375049999991</v>
      </c>
      <c r="K47" s="20">
        <v>10652.979504999999</v>
      </c>
      <c r="L47" s="20">
        <v>8487</v>
      </c>
      <c r="M47" s="20">
        <v>11104.41547</v>
      </c>
      <c r="N47" s="20">
        <v>6321.6689999999999</v>
      </c>
      <c r="O47" s="20">
        <v>5428.4433600000002</v>
      </c>
      <c r="P47" s="20">
        <v>4496.8512300000002</v>
      </c>
      <c r="Q47" s="20">
        <v>3642.9297000000001</v>
      </c>
      <c r="R47" s="20">
        <v>3212.0607799999998</v>
      </c>
      <c r="S47" s="20">
        <v>3302.5382400000003</v>
      </c>
      <c r="T47" s="20">
        <v>1980</v>
      </c>
      <c r="U47" s="20">
        <v>1760.66</v>
      </c>
      <c r="V47" s="20">
        <v>1616.7781500000001</v>
      </c>
      <c r="W47" s="20">
        <v>1505</v>
      </c>
      <c r="X47" s="20">
        <v>822</v>
      </c>
      <c r="Y47" s="20">
        <v>643.96349999999995</v>
      </c>
      <c r="Z47" s="20">
        <v>422.29700000000003</v>
      </c>
      <c r="AA47" s="20">
        <v>368</v>
      </c>
      <c r="AE47" s="208"/>
    </row>
    <row r="48" spans="2:31">
      <c r="B48" s="3" t="s">
        <v>111</v>
      </c>
      <c r="C48" s="3"/>
      <c r="D48" s="20">
        <v>0</v>
      </c>
      <c r="E48" s="20">
        <v>0</v>
      </c>
      <c r="F48" s="20">
        <v>0</v>
      </c>
      <c r="G48" s="20">
        <v>0</v>
      </c>
      <c r="H48" s="20">
        <v>0</v>
      </c>
      <c r="I48" s="20">
        <v>0</v>
      </c>
      <c r="J48" s="20">
        <v>0</v>
      </c>
      <c r="K48" s="20">
        <v>0</v>
      </c>
      <c r="L48" s="20">
        <v>4259</v>
      </c>
      <c r="M48" s="20">
        <v>0</v>
      </c>
      <c r="N48" s="20">
        <v>3961.5619999999999</v>
      </c>
      <c r="O48" s="20">
        <v>2969.1105400000001</v>
      </c>
      <c r="P48" s="20">
        <v>2905.2745</v>
      </c>
      <c r="Q48" s="20">
        <v>1850.66806</v>
      </c>
      <c r="R48" s="20">
        <v>1732.6506499999998</v>
      </c>
      <c r="S48" s="20">
        <v>1817.87778</v>
      </c>
      <c r="T48" s="20">
        <v>1496</v>
      </c>
      <c r="U48" s="20">
        <v>892.98299999999995</v>
      </c>
      <c r="V48" s="20">
        <v>869.97886000000005</v>
      </c>
      <c r="W48" s="201">
        <v>0</v>
      </c>
      <c r="X48" s="201" t="s">
        <v>89</v>
      </c>
      <c r="Y48" s="201">
        <v>0</v>
      </c>
      <c r="Z48" s="201" t="s">
        <v>89</v>
      </c>
      <c r="AA48" s="201">
        <v>0</v>
      </c>
      <c r="AE48" s="208"/>
    </row>
    <row r="49" spans="2:31">
      <c r="B49" s="3" t="s">
        <v>112</v>
      </c>
      <c r="C49" s="3"/>
      <c r="D49" s="20">
        <v>0</v>
      </c>
      <c r="E49" s="20">
        <v>0</v>
      </c>
      <c r="F49" s="20">
        <v>0</v>
      </c>
      <c r="G49" s="20">
        <v>0</v>
      </c>
      <c r="H49" s="20">
        <v>0</v>
      </c>
      <c r="I49" s="20">
        <v>0</v>
      </c>
      <c r="J49" s="20">
        <v>0</v>
      </c>
      <c r="K49" s="20">
        <v>0</v>
      </c>
      <c r="L49" s="20">
        <v>0</v>
      </c>
      <c r="M49" s="20">
        <v>0</v>
      </c>
      <c r="N49" s="20">
        <v>0</v>
      </c>
      <c r="O49" s="20">
        <v>310</v>
      </c>
      <c r="P49" s="20">
        <v>329.47352000000001</v>
      </c>
      <c r="Q49" s="20">
        <v>375.97093999999993</v>
      </c>
      <c r="R49" s="20">
        <v>371.73351000000025</v>
      </c>
      <c r="S49" s="20">
        <v>33.414799999999985</v>
      </c>
      <c r="T49" s="20">
        <v>10</v>
      </c>
      <c r="U49" s="20">
        <v>9.3949999999999996</v>
      </c>
      <c r="V49" s="20">
        <v>5.8113789999999996</v>
      </c>
      <c r="W49" s="201">
        <v>0</v>
      </c>
      <c r="X49" s="201" t="s">
        <v>89</v>
      </c>
      <c r="Y49" s="201">
        <v>0</v>
      </c>
      <c r="Z49" s="201" t="s">
        <v>89</v>
      </c>
      <c r="AA49" s="201">
        <v>0</v>
      </c>
      <c r="AE49" s="208"/>
    </row>
    <row r="50" spans="2:31">
      <c r="B50" s="3" t="s">
        <v>113</v>
      </c>
      <c r="C50" s="3"/>
      <c r="D50" s="20">
        <v>25.260000000000005</v>
      </c>
      <c r="E50" s="20">
        <v>23.516999999999999</v>
      </c>
      <c r="F50" s="20">
        <v>23.263999999999999</v>
      </c>
      <c r="G50" s="20">
        <v>22.007000000000001</v>
      </c>
      <c r="H50" s="20">
        <v>17.166</v>
      </c>
      <c r="I50" s="20">
        <v>16.986000000000001</v>
      </c>
      <c r="J50" s="20">
        <v>17.157</v>
      </c>
      <c r="K50" s="20">
        <v>17.260999999999999</v>
      </c>
      <c r="L50" s="20">
        <v>19.600000000000001</v>
      </c>
      <c r="M50" s="20">
        <v>19.359810000000003</v>
      </c>
      <c r="N50" s="20">
        <v>20.018000000000001</v>
      </c>
      <c r="O50" s="20">
        <v>21.245930000000001</v>
      </c>
      <c r="P50" s="20">
        <v>10.301410000000001</v>
      </c>
      <c r="Q50" s="20">
        <v>10.79801</v>
      </c>
      <c r="R50" s="20">
        <v>12.4634</v>
      </c>
      <c r="S50" s="20">
        <v>11.70917</v>
      </c>
      <c r="T50" s="20">
        <v>13</v>
      </c>
      <c r="U50" s="20">
        <v>18.600000000000001</v>
      </c>
      <c r="V50" s="20">
        <v>19.341529999999999</v>
      </c>
      <c r="W50" s="20">
        <v>3</v>
      </c>
      <c r="X50" s="20">
        <v>5</v>
      </c>
      <c r="Y50" s="20">
        <v>4.6629199999999997</v>
      </c>
      <c r="Z50" s="20">
        <v>4.2350000000000003</v>
      </c>
      <c r="AA50" s="20">
        <v>4</v>
      </c>
      <c r="AE50" s="208"/>
    </row>
    <row r="51" spans="2:31">
      <c r="B51" s="3" t="s">
        <v>114</v>
      </c>
      <c r="C51" s="3"/>
      <c r="D51" s="20">
        <v>0</v>
      </c>
      <c r="E51" s="20">
        <v>0</v>
      </c>
      <c r="F51" s="20">
        <v>1.032</v>
      </c>
      <c r="G51" s="20">
        <v>6.6660000000000004</v>
      </c>
      <c r="H51" s="20">
        <v>28.417999999999999</v>
      </c>
      <c r="I51" s="20">
        <v>134.02699999999999</v>
      </c>
      <c r="J51" s="20">
        <v>334.74</v>
      </c>
      <c r="K51" s="20">
        <v>441.94499999999999</v>
      </c>
      <c r="L51" s="20">
        <v>592.90800000000002</v>
      </c>
      <c r="M51" s="20">
        <v>504.54983999999996</v>
      </c>
      <c r="N51" s="20">
        <v>1028.44</v>
      </c>
      <c r="O51" s="20">
        <v>858.46532999999999</v>
      </c>
      <c r="P51" s="20">
        <v>719.54535999999996</v>
      </c>
      <c r="Q51" s="20">
        <v>703.57168000000001</v>
      </c>
      <c r="R51" s="20">
        <v>813.53627000000006</v>
      </c>
      <c r="S51" s="20">
        <v>865.66092000000003</v>
      </c>
      <c r="T51" s="20">
        <v>910</v>
      </c>
      <c r="U51" s="20">
        <v>993.79100000000005</v>
      </c>
      <c r="V51" s="20">
        <v>983.28998999999999</v>
      </c>
      <c r="W51" s="20">
        <v>755</v>
      </c>
      <c r="X51" s="20">
        <v>679</v>
      </c>
      <c r="Y51" s="20">
        <v>85.001050000000006</v>
      </c>
      <c r="Z51" s="20">
        <v>52.222999999999999</v>
      </c>
      <c r="AA51" s="20">
        <v>50</v>
      </c>
      <c r="AE51" s="208"/>
    </row>
    <row r="52" spans="2:31">
      <c r="B52" s="3" t="s">
        <v>115</v>
      </c>
      <c r="C52" s="3"/>
      <c r="D52" s="20">
        <v>414.77300000000002</v>
      </c>
      <c r="E52" s="20">
        <v>370.613</v>
      </c>
      <c r="F52" s="20">
        <v>392.65600000000001</v>
      </c>
      <c r="G52" s="20">
        <v>483.89299999999997</v>
      </c>
      <c r="H52" s="20">
        <v>560.19600000000003</v>
      </c>
      <c r="I52" s="20">
        <v>1044.8482589999999</v>
      </c>
      <c r="J52" s="20">
        <v>1035.4970000000001</v>
      </c>
      <c r="K52" s="20">
        <v>1059.038</v>
      </c>
      <c r="L52" s="20">
        <v>6169.542015</v>
      </c>
      <c r="M52" s="20">
        <v>6550.9403300000004</v>
      </c>
      <c r="N52" s="20">
        <v>7274.4660000000003</v>
      </c>
      <c r="O52" s="20">
        <v>7201.44355</v>
      </c>
      <c r="P52" s="20">
        <v>7964.6380999999992</v>
      </c>
      <c r="Q52" s="20">
        <v>8102.0543299999999</v>
      </c>
      <c r="R52" s="20">
        <v>7864.6864000000005</v>
      </c>
      <c r="S52" s="20">
        <v>7341.9049000000005</v>
      </c>
      <c r="T52" s="20">
        <v>5885</v>
      </c>
      <c r="U52" s="20">
        <v>5830.5659999999998</v>
      </c>
      <c r="V52" s="20">
        <v>5651.0726199999999</v>
      </c>
      <c r="W52" s="20">
        <v>1450</v>
      </c>
      <c r="X52" s="265">
        <v>1226</v>
      </c>
      <c r="Y52" s="265">
        <v>1129.6234099999999</v>
      </c>
      <c r="Z52" s="265">
        <v>1041.049</v>
      </c>
      <c r="AA52" s="265">
        <v>717</v>
      </c>
      <c r="AE52" s="208"/>
    </row>
    <row r="53" spans="2:31">
      <c r="B53" s="12" t="s">
        <v>116</v>
      </c>
      <c r="C53" s="12"/>
      <c r="D53" s="21">
        <v>1353.4850000000001</v>
      </c>
      <c r="E53" s="21">
        <v>5739.4116130000002</v>
      </c>
      <c r="F53" s="21">
        <v>7645.733792</v>
      </c>
      <c r="G53" s="21">
        <v>8055.9014450000004</v>
      </c>
      <c r="H53" s="21">
        <v>10365.617455</v>
      </c>
      <c r="I53" s="21">
        <v>14195.289848</v>
      </c>
      <c r="J53" s="21">
        <v>11875.533504999998</v>
      </c>
      <c r="K53" s="21">
        <v>13533</v>
      </c>
      <c r="L53" s="21">
        <v>33613.359950999999</v>
      </c>
      <c r="M53" s="21">
        <v>28374.455860000002</v>
      </c>
      <c r="N53" s="21">
        <v>38025.782999999996</v>
      </c>
      <c r="O53" s="21">
        <v>36219.831700000002</v>
      </c>
      <c r="P53" s="21">
        <v>37200.711839999996</v>
      </c>
      <c r="Q53" s="21">
        <v>18859.5</v>
      </c>
      <c r="R53" s="21">
        <v>34111.712370000001</v>
      </c>
      <c r="S53" s="21">
        <v>31672.22984</v>
      </c>
      <c r="T53" s="21">
        <f>SUM(T43:T52)</f>
        <v>22336</v>
      </c>
      <c r="U53" s="21">
        <v>12761.93</v>
      </c>
      <c r="V53" s="21">
        <v>16631.895380000002</v>
      </c>
      <c r="W53" s="21">
        <v>10299</v>
      </c>
      <c r="X53" s="22">
        <v>4578</v>
      </c>
      <c r="Y53" s="22">
        <v>3112.59159</v>
      </c>
      <c r="Z53" s="22">
        <v>3175.6379999999999</v>
      </c>
      <c r="AA53" s="22">
        <v>2962</v>
      </c>
      <c r="AE53" s="208"/>
    </row>
    <row r="54" spans="2:31">
      <c r="B54" s="3"/>
      <c r="C54" s="3"/>
      <c r="D54" s="20"/>
      <c r="E54" s="20"/>
      <c r="F54" s="20"/>
      <c r="G54" s="20"/>
      <c r="H54" s="20"/>
      <c r="I54" s="20"/>
      <c r="J54" s="20"/>
      <c r="K54" s="20"/>
      <c r="L54" s="20"/>
      <c r="M54" s="20"/>
      <c r="N54" s="20"/>
      <c r="Z54" s="109"/>
      <c r="AA54" s="109"/>
      <c r="AE54" s="208"/>
    </row>
    <row r="55" spans="2:31">
      <c r="B55" s="10" t="s">
        <v>117</v>
      </c>
      <c r="C55" s="10"/>
      <c r="D55" s="20"/>
      <c r="E55" s="20"/>
      <c r="F55" s="20"/>
      <c r="G55" s="20"/>
      <c r="H55" s="20"/>
      <c r="I55" s="20"/>
      <c r="J55" s="20"/>
      <c r="K55" s="20"/>
      <c r="L55" s="20"/>
      <c r="M55" s="20"/>
      <c r="N55" s="20"/>
      <c r="Z55" s="109"/>
      <c r="AA55" s="109"/>
      <c r="AE55" s="208"/>
    </row>
    <row r="56" spans="2:31">
      <c r="B56" s="3" t="s">
        <v>106</v>
      </c>
      <c r="C56" s="3"/>
      <c r="D56" s="20">
        <v>1097.537</v>
      </c>
      <c r="E56" s="20">
        <v>1265.31</v>
      </c>
      <c r="F56" s="20">
        <v>1848.6019999999999</v>
      </c>
      <c r="G56" s="20">
        <v>1700.259</v>
      </c>
      <c r="H56" s="20">
        <v>1203.329</v>
      </c>
      <c r="I56" s="20">
        <v>595.48599999999999</v>
      </c>
      <c r="J56" s="20">
        <v>1578.2470000000001</v>
      </c>
      <c r="K56" s="20">
        <v>1689.231</v>
      </c>
      <c r="L56" s="20">
        <v>7013.9740000000002</v>
      </c>
      <c r="M56" s="20">
        <v>13865.365689999999</v>
      </c>
      <c r="N56" s="20">
        <v>1744.6859999999999</v>
      </c>
      <c r="O56" s="20">
        <v>2333.5112999999997</v>
      </c>
      <c r="P56" s="20">
        <v>683.16138000000001</v>
      </c>
      <c r="Q56" s="20">
        <f>902.52718+17059</f>
        <v>17961.527180000001</v>
      </c>
      <c r="R56" s="20">
        <v>1395.94154</v>
      </c>
      <c r="S56" s="20">
        <f>999.32974+1875</f>
        <v>2874.3297400000001</v>
      </c>
      <c r="T56" s="20">
        <v>8946</v>
      </c>
      <c r="U56" s="20">
        <v>15349.652</v>
      </c>
      <c r="V56" s="20">
        <v>10964.165000000001</v>
      </c>
      <c r="W56" s="20">
        <v>589</v>
      </c>
      <c r="X56" s="20">
        <v>545</v>
      </c>
      <c r="Y56" s="20">
        <v>1479.06763</v>
      </c>
      <c r="Z56" s="20">
        <v>989.226</v>
      </c>
      <c r="AA56" s="20">
        <v>901</v>
      </c>
      <c r="AE56" s="211"/>
    </row>
    <row r="57" spans="2:31">
      <c r="B57" s="3" t="s">
        <v>118</v>
      </c>
      <c r="C57" s="3"/>
      <c r="D57" s="20">
        <v>144.9</v>
      </c>
      <c r="E57" s="20">
        <v>243.69499999999999</v>
      </c>
      <c r="F57" s="20">
        <v>183.286</v>
      </c>
      <c r="G57" s="20">
        <v>53.671999999999997</v>
      </c>
      <c r="H57" s="20">
        <v>27.388999999999999</v>
      </c>
      <c r="I57" s="20">
        <v>125.301</v>
      </c>
      <c r="J57" s="20">
        <v>46.05</v>
      </c>
      <c r="K57" s="20">
        <v>39.340000000000003</v>
      </c>
      <c r="L57" s="20">
        <v>148.55000000000001</v>
      </c>
      <c r="M57" s="20">
        <v>207.74188000000001</v>
      </c>
      <c r="N57" s="20">
        <v>129.286</v>
      </c>
      <c r="O57" s="20">
        <v>18.096270000000001</v>
      </c>
      <c r="P57" s="20">
        <v>17.403939999999999</v>
      </c>
      <c r="Q57" s="20">
        <v>88.481710000000007</v>
      </c>
      <c r="R57" s="20">
        <v>7.4367799999999997</v>
      </c>
      <c r="S57" s="20">
        <v>18.372199999999999</v>
      </c>
      <c r="T57" s="20">
        <v>35</v>
      </c>
      <c r="U57" s="20">
        <v>89.191000000000003</v>
      </c>
      <c r="V57" s="20">
        <v>116.11744</v>
      </c>
      <c r="W57" s="20">
        <v>0</v>
      </c>
      <c r="X57" s="201">
        <v>0</v>
      </c>
      <c r="Y57" s="201">
        <v>0</v>
      </c>
      <c r="Z57" s="201" t="s">
        <v>89</v>
      </c>
      <c r="AA57" s="201">
        <v>0</v>
      </c>
      <c r="AE57" s="208"/>
    </row>
    <row r="58" spans="2:31">
      <c r="B58" s="3" t="s">
        <v>119</v>
      </c>
      <c r="C58" s="3"/>
      <c r="D58" s="20">
        <v>37</v>
      </c>
      <c r="E58" s="20">
        <v>34.052</v>
      </c>
      <c r="F58" s="20">
        <v>34.067</v>
      </c>
      <c r="G58" s="20">
        <v>34.905999999999999</v>
      </c>
      <c r="H58" s="20">
        <v>35.448999999999998</v>
      </c>
      <c r="I58" s="20">
        <v>75.980999999999995</v>
      </c>
      <c r="J58" s="20">
        <v>54.304000000000002</v>
      </c>
      <c r="K58" s="20">
        <v>43.924999999999997</v>
      </c>
      <c r="L58" s="20">
        <v>68.765000000000001</v>
      </c>
      <c r="M58" s="20">
        <v>115.45629</v>
      </c>
      <c r="N58" s="20">
        <v>134.69200000000001</v>
      </c>
      <c r="O58" s="20">
        <v>96.494079999999997</v>
      </c>
      <c r="P58" s="20">
        <v>79</v>
      </c>
      <c r="Q58" s="20">
        <v>94.26382000000001</v>
      </c>
      <c r="R58" s="20">
        <v>57.567459999999997</v>
      </c>
      <c r="S58" s="20">
        <v>43.734780000000001</v>
      </c>
      <c r="T58" s="20">
        <v>143</v>
      </c>
      <c r="U58" s="20">
        <v>138.02000000000001</v>
      </c>
      <c r="V58" s="20">
        <v>149.37645000000001</v>
      </c>
      <c r="W58" s="20">
        <v>122</v>
      </c>
      <c r="X58" s="20">
        <v>158</v>
      </c>
      <c r="Y58" s="20">
        <v>148.67439999999999</v>
      </c>
      <c r="Z58" s="20">
        <v>102.60599999999999</v>
      </c>
      <c r="AA58" s="20">
        <v>82</v>
      </c>
      <c r="AE58" s="208"/>
    </row>
    <row r="59" spans="2:31">
      <c r="B59" s="3" t="s">
        <v>120</v>
      </c>
      <c r="C59" s="3"/>
      <c r="D59" s="20">
        <v>844.71400000000006</v>
      </c>
      <c r="E59" s="20">
        <v>825.25599999999997</v>
      </c>
      <c r="F59" s="20">
        <v>784.28</v>
      </c>
      <c r="G59" s="20">
        <v>737.13599999999997</v>
      </c>
      <c r="H59" s="20">
        <v>774</v>
      </c>
      <c r="I59" s="20">
        <v>757.89300000000003</v>
      </c>
      <c r="J59" s="20">
        <v>859.18499999999995</v>
      </c>
      <c r="K59" s="20">
        <v>1079.7550000000001</v>
      </c>
      <c r="L59" s="20">
        <v>3602.1170000000002</v>
      </c>
      <c r="M59" s="20">
        <v>3754.6856900000002</v>
      </c>
      <c r="N59" s="20">
        <v>4139.7950000000001</v>
      </c>
      <c r="O59" s="20">
        <v>5453.8072000000002</v>
      </c>
      <c r="P59" s="20">
        <v>2809</v>
      </c>
      <c r="Q59" s="20">
        <v>3267.9467799999998</v>
      </c>
      <c r="R59" s="20">
        <v>3531.40526</v>
      </c>
      <c r="S59" s="20">
        <v>3188.19481</v>
      </c>
      <c r="T59" s="20">
        <v>2197</v>
      </c>
      <c r="U59" s="20">
        <v>2169.7220000000002</v>
      </c>
      <c r="V59" s="20">
        <v>2806.2691100000002</v>
      </c>
      <c r="W59" s="20">
        <v>1964</v>
      </c>
      <c r="X59" s="20">
        <v>1207</v>
      </c>
      <c r="Y59" s="20">
        <v>1079.50271</v>
      </c>
      <c r="Z59" s="20">
        <v>1169.5440000000001</v>
      </c>
      <c r="AA59" s="20">
        <v>1505</v>
      </c>
      <c r="AE59" s="208"/>
    </row>
    <row r="60" spans="2:31">
      <c r="B60" s="3" t="s">
        <v>108</v>
      </c>
      <c r="C60" s="3"/>
      <c r="D60" s="20">
        <v>66.620999999999995</v>
      </c>
      <c r="E60" s="20">
        <v>66.256259</v>
      </c>
      <c r="F60" s="20">
        <v>76.560417999999999</v>
      </c>
      <c r="G60" s="20">
        <v>84.578914999999995</v>
      </c>
      <c r="H60" s="20">
        <v>98.484999999999999</v>
      </c>
      <c r="I60" s="20">
        <v>127.225335</v>
      </c>
      <c r="J60" s="20">
        <v>136.36000000000001</v>
      </c>
      <c r="K60" s="20">
        <v>150.87479200000001</v>
      </c>
      <c r="L60" s="20">
        <v>296.67108400000001</v>
      </c>
      <c r="M60" s="20">
        <v>302.86111999999997</v>
      </c>
      <c r="N60" s="20">
        <v>387.10500000000002</v>
      </c>
      <c r="O60" s="20">
        <v>385.48083000000003</v>
      </c>
      <c r="P60" s="20">
        <v>444</v>
      </c>
      <c r="Q60" s="20">
        <v>481.72917999999999</v>
      </c>
      <c r="R60" s="20">
        <v>475.92690999999996</v>
      </c>
      <c r="S60" s="20">
        <v>440.74786</v>
      </c>
      <c r="T60" s="20">
        <v>381</v>
      </c>
      <c r="U60" s="20">
        <v>390.13799999999998</v>
      </c>
      <c r="V60" s="20">
        <v>373.70488</v>
      </c>
      <c r="W60" s="20">
        <v>267</v>
      </c>
      <c r="X60" s="20">
        <v>249</v>
      </c>
      <c r="Y60" s="20">
        <v>226.69177999999999</v>
      </c>
      <c r="Z60" s="20">
        <v>210.43600000000001</v>
      </c>
      <c r="AA60" s="20">
        <v>166</v>
      </c>
      <c r="AE60" s="208"/>
    </row>
    <row r="61" spans="2:31">
      <c r="B61" s="3" t="s">
        <v>121</v>
      </c>
      <c r="C61" s="3"/>
      <c r="D61" s="20">
        <v>598.5</v>
      </c>
      <c r="E61" s="20">
        <v>206</v>
      </c>
      <c r="F61" s="20">
        <v>698.03800000000001</v>
      </c>
      <c r="G61" s="20">
        <v>716.87199999999996</v>
      </c>
      <c r="H61" s="20">
        <v>793.18200000000002</v>
      </c>
      <c r="I61" s="20">
        <v>902.45</v>
      </c>
      <c r="J61" s="20">
        <v>1253.4770000000001</v>
      </c>
      <c r="K61" s="20">
        <v>1588.98172</v>
      </c>
      <c r="L61" s="20">
        <v>1820.664</v>
      </c>
      <c r="M61" s="20">
        <v>1852.09933</v>
      </c>
      <c r="N61" s="20">
        <v>2006.809</v>
      </c>
      <c r="O61" s="20">
        <v>2193.2962900000002</v>
      </c>
      <c r="P61" s="20">
        <v>2012</v>
      </c>
      <c r="Q61" s="20">
        <v>1916.17175</v>
      </c>
      <c r="R61" s="20">
        <v>1905.2387900000001</v>
      </c>
      <c r="S61" s="20">
        <v>1902.63931</v>
      </c>
      <c r="T61" s="20">
        <v>1511</v>
      </c>
      <c r="U61" s="20">
        <v>1206.1300000000001</v>
      </c>
      <c r="V61" s="20">
        <v>1149.1957399999999</v>
      </c>
      <c r="W61" s="20">
        <v>1019</v>
      </c>
      <c r="X61" s="20">
        <v>1023</v>
      </c>
      <c r="Y61" s="20">
        <v>849.55700000000002</v>
      </c>
      <c r="Z61" s="20">
        <v>748.53499999999997</v>
      </c>
      <c r="AA61" s="20">
        <v>605</v>
      </c>
      <c r="AE61" s="208"/>
    </row>
    <row r="62" spans="2:31">
      <c r="B62" s="3" t="s">
        <v>110</v>
      </c>
      <c r="C62" s="3"/>
      <c r="D62" s="20">
        <v>0</v>
      </c>
      <c r="E62" s="20">
        <v>0</v>
      </c>
      <c r="F62" s="20">
        <v>0</v>
      </c>
      <c r="G62" s="20">
        <v>0</v>
      </c>
      <c r="H62" s="20">
        <v>0</v>
      </c>
      <c r="I62" s="20">
        <v>0</v>
      </c>
      <c r="J62" s="20">
        <v>8.8170000000000002</v>
      </c>
      <c r="K62" s="20">
        <v>8.84</v>
      </c>
      <c r="L62" s="20">
        <v>1105.4860000000001</v>
      </c>
      <c r="M62" s="20">
        <v>3578.9856100000002</v>
      </c>
      <c r="N62" s="20">
        <v>2919.1460000000002</v>
      </c>
      <c r="O62" s="20">
        <v>2442.9560000000001</v>
      </c>
      <c r="P62" s="20">
        <v>1837</v>
      </c>
      <c r="Q62" s="20">
        <v>432.13799</v>
      </c>
      <c r="R62" s="20">
        <v>402.52300000000002</v>
      </c>
      <c r="S62" s="20">
        <v>280.15600000000001</v>
      </c>
      <c r="T62" s="20">
        <v>219</v>
      </c>
      <c r="U62" s="20">
        <v>166.98099999999999</v>
      </c>
      <c r="V62" s="20">
        <v>194.006</v>
      </c>
      <c r="W62" s="20">
        <v>303</v>
      </c>
      <c r="X62" s="20">
        <v>495</v>
      </c>
      <c r="Y62" s="20">
        <v>638.83146999999997</v>
      </c>
      <c r="Z62" s="20">
        <v>567.51</v>
      </c>
      <c r="AA62" s="20">
        <v>104</v>
      </c>
      <c r="AE62" s="208"/>
    </row>
    <row r="63" spans="2:31">
      <c r="B63" s="3" t="s">
        <v>122</v>
      </c>
      <c r="C63" s="3"/>
      <c r="D63" s="20">
        <v>0</v>
      </c>
      <c r="E63" s="20">
        <v>0</v>
      </c>
      <c r="F63" s="20">
        <v>0</v>
      </c>
      <c r="G63" s="20">
        <v>0</v>
      </c>
      <c r="H63" s="20">
        <v>0</v>
      </c>
      <c r="I63" s="20">
        <v>0</v>
      </c>
      <c r="J63" s="20">
        <v>0</v>
      </c>
      <c r="K63" s="20">
        <v>0</v>
      </c>
      <c r="L63" s="20">
        <v>0</v>
      </c>
      <c r="M63" s="20">
        <v>0</v>
      </c>
      <c r="N63" s="20">
        <v>219.673</v>
      </c>
      <c r="O63" s="20">
        <v>0</v>
      </c>
      <c r="P63" s="20">
        <v>0</v>
      </c>
      <c r="Q63" s="20">
        <v>323.56599999999997</v>
      </c>
      <c r="R63" s="20">
        <v>264</v>
      </c>
      <c r="S63" s="20">
        <v>332.28399999999999</v>
      </c>
      <c r="T63" s="20">
        <v>285</v>
      </c>
      <c r="U63" s="20">
        <v>0</v>
      </c>
      <c r="V63" s="20">
        <v>0</v>
      </c>
      <c r="W63" s="201">
        <v>0</v>
      </c>
      <c r="X63" s="201" t="s">
        <v>89</v>
      </c>
      <c r="Y63" s="201">
        <v>0</v>
      </c>
      <c r="Z63" s="201" t="s">
        <v>89</v>
      </c>
      <c r="AA63" s="201">
        <v>0</v>
      </c>
      <c r="AE63" s="208"/>
    </row>
    <row r="64" spans="2:31">
      <c r="B64" s="3" t="s">
        <v>112</v>
      </c>
      <c r="C64" s="3"/>
      <c r="D64" s="20">
        <v>0</v>
      </c>
      <c r="E64" s="20">
        <v>0</v>
      </c>
      <c r="F64" s="20">
        <v>0</v>
      </c>
      <c r="G64" s="20">
        <v>0</v>
      </c>
      <c r="H64" s="20">
        <v>0</v>
      </c>
      <c r="I64" s="20">
        <v>0</v>
      </c>
      <c r="J64" s="20">
        <v>0</v>
      </c>
      <c r="K64" s="20">
        <v>0</v>
      </c>
      <c r="L64" s="20">
        <v>0</v>
      </c>
      <c r="M64" s="20"/>
      <c r="N64" s="20">
        <v>0</v>
      </c>
      <c r="O64" s="20">
        <v>1721</v>
      </c>
      <c r="P64" s="20">
        <v>1690</v>
      </c>
      <c r="Q64" s="20">
        <v>1711.9316000000001</v>
      </c>
      <c r="R64" s="20">
        <v>1908.9154599999999</v>
      </c>
      <c r="S64" s="20">
        <v>440.4</v>
      </c>
      <c r="T64" s="20">
        <v>474</v>
      </c>
      <c r="U64" s="20">
        <v>405.43299999999999</v>
      </c>
      <c r="V64" s="20">
        <v>356.49700000000001</v>
      </c>
      <c r="W64" s="20">
        <v>0</v>
      </c>
      <c r="X64" s="201" t="s">
        <v>89</v>
      </c>
      <c r="Y64" s="201">
        <v>0</v>
      </c>
      <c r="Z64" s="201" t="s">
        <v>89</v>
      </c>
      <c r="AA64" s="201">
        <v>0</v>
      </c>
      <c r="AE64" s="208"/>
    </row>
    <row r="65" spans="2:31">
      <c r="B65" s="3" t="s">
        <v>123</v>
      </c>
      <c r="C65" s="3"/>
      <c r="D65" s="20">
        <v>85.415999999999997</v>
      </c>
      <c r="E65" s="20">
        <v>109.90900000000001</v>
      </c>
      <c r="F65" s="20">
        <v>160.71600000000001</v>
      </c>
      <c r="G65" s="20">
        <v>109.655</v>
      </c>
      <c r="H65" s="20">
        <v>193.477</v>
      </c>
      <c r="I65" s="20">
        <v>254.34700000000001</v>
      </c>
      <c r="J65" s="20">
        <v>221.21</v>
      </c>
      <c r="K65" s="20">
        <v>222.27600000000001</v>
      </c>
      <c r="L65" s="20">
        <v>555</v>
      </c>
      <c r="M65" s="20">
        <v>703.56743999999992</v>
      </c>
      <c r="N65" s="20">
        <v>1022.373</v>
      </c>
      <c r="O65" s="20">
        <v>910.89481000000001</v>
      </c>
      <c r="P65" s="20">
        <v>638</v>
      </c>
      <c r="Q65" s="20">
        <v>937.86888999999996</v>
      </c>
      <c r="R65" s="20">
        <v>725.04644999999994</v>
      </c>
      <c r="S65" s="20">
        <v>762.07150999999999</v>
      </c>
      <c r="T65" s="20">
        <v>499</v>
      </c>
      <c r="U65" s="20">
        <v>635.61699999999996</v>
      </c>
      <c r="V65" s="20">
        <v>411.06092999999998</v>
      </c>
      <c r="W65" s="20">
        <v>377</v>
      </c>
      <c r="X65" s="20">
        <v>365</v>
      </c>
      <c r="Y65" s="20">
        <v>294.75232999999997</v>
      </c>
      <c r="Z65" s="20">
        <v>130.75800000000001</v>
      </c>
      <c r="AA65" s="20">
        <v>176</v>
      </c>
      <c r="AE65" s="208"/>
    </row>
    <row r="66" spans="2:31">
      <c r="B66" s="3" t="s">
        <v>124</v>
      </c>
      <c r="C66" s="3"/>
      <c r="D66" s="20">
        <v>0</v>
      </c>
      <c r="E66" s="20">
        <v>0</v>
      </c>
      <c r="F66" s="20">
        <v>0</v>
      </c>
      <c r="G66" s="20">
        <v>0</v>
      </c>
      <c r="H66" s="20">
        <v>0</v>
      </c>
      <c r="I66" s="20">
        <v>0</v>
      </c>
      <c r="J66" s="20">
        <v>0</v>
      </c>
      <c r="K66" s="20">
        <v>0</v>
      </c>
      <c r="L66" s="20">
        <v>0</v>
      </c>
      <c r="M66" s="20">
        <v>0</v>
      </c>
      <c r="N66" s="20">
        <v>137.03700000000001</v>
      </c>
      <c r="O66" s="20">
        <v>578.66</v>
      </c>
      <c r="P66" s="20">
        <v>370</v>
      </c>
      <c r="Q66" s="20">
        <v>369.22899999999998</v>
      </c>
      <c r="R66" s="20">
        <v>397.262</v>
      </c>
      <c r="S66" s="20">
        <v>221.05895999999998</v>
      </c>
      <c r="T66" s="20">
        <v>144</v>
      </c>
      <c r="U66" s="20">
        <v>87.799000000000007</v>
      </c>
      <c r="V66" s="20">
        <v>127.453</v>
      </c>
      <c r="W66" s="20">
        <v>101</v>
      </c>
      <c r="X66" s="20">
        <v>164</v>
      </c>
      <c r="Y66" s="20">
        <v>729.87010999999995</v>
      </c>
      <c r="Z66" s="20">
        <v>486.04399999999998</v>
      </c>
      <c r="AA66" s="20">
        <v>246</v>
      </c>
      <c r="AE66" s="208"/>
    </row>
    <row r="67" spans="2:31">
      <c r="B67" s="3" t="s">
        <v>125</v>
      </c>
      <c r="C67" s="3"/>
      <c r="D67" s="20">
        <v>135.25700000000001</v>
      </c>
      <c r="E67" s="20">
        <v>269.327</v>
      </c>
      <c r="F67" s="20">
        <v>224.10400000000004</v>
      </c>
      <c r="G67" s="20">
        <v>265.82799999999997</v>
      </c>
      <c r="H67" s="20">
        <v>184</v>
      </c>
      <c r="I67" s="20">
        <v>213.947</v>
      </c>
      <c r="J67" s="20">
        <v>138.339</v>
      </c>
      <c r="K67" s="20">
        <v>176.97900000000001</v>
      </c>
      <c r="L67" s="20">
        <v>608</v>
      </c>
      <c r="M67" s="20">
        <v>617.62862000000007</v>
      </c>
      <c r="N67" s="20">
        <v>347.92399999999998</v>
      </c>
      <c r="O67" s="20">
        <v>374.40367999999989</v>
      </c>
      <c r="P67" s="20">
        <v>451</v>
      </c>
      <c r="Q67" s="20">
        <v>452.48</v>
      </c>
      <c r="R67" s="20">
        <v>638.73885999999993</v>
      </c>
      <c r="S67" s="20">
        <v>632.91926999999998</v>
      </c>
      <c r="T67" s="20">
        <v>906</v>
      </c>
      <c r="U67" s="20">
        <v>744.899</v>
      </c>
      <c r="V67" s="20">
        <v>439.91</v>
      </c>
      <c r="W67" s="20">
        <v>471</v>
      </c>
      <c r="X67" s="20">
        <v>498</v>
      </c>
      <c r="Y67" s="20">
        <v>476.32484000000102</v>
      </c>
      <c r="Z67" s="20">
        <v>399.84899999999999</v>
      </c>
      <c r="AA67" s="20">
        <v>496</v>
      </c>
      <c r="AE67" s="208"/>
    </row>
    <row r="68" spans="2:31">
      <c r="B68" s="3" t="s">
        <v>126</v>
      </c>
      <c r="C68" s="3"/>
      <c r="D68" s="20">
        <v>120.666</v>
      </c>
      <c r="E68" s="20">
        <v>597.755</v>
      </c>
      <c r="F68" s="20">
        <v>269.10899999999998</v>
      </c>
      <c r="G68" s="20">
        <v>188.52</v>
      </c>
      <c r="H68" s="20">
        <v>739.779</v>
      </c>
      <c r="I68" s="20">
        <v>894.32</v>
      </c>
      <c r="J68" s="20">
        <v>1109.5440000000001</v>
      </c>
      <c r="K68" s="20">
        <v>1187.7276499999998</v>
      </c>
      <c r="L68" s="20">
        <v>1413.1859999999999</v>
      </c>
      <c r="M68" s="20">
        <v>1535.8329899999997</v>
      </c>
      <c r="N68" s="20">
        <v>2221.88</v>
      </c>
      <c r="O68" s="20">
        <v>2052.23137</v>
      </c>
      <c r="P68" s="20">
        <v>3119</v>
      </c>
      <c r="Q68" s="20">
        <v>3277.1779799999999</v>
      </c>
      <c r="R68" s="20">
        <v>3715.0574100000003</v>
      </c>
      <c r="S68" s="20">
        <v>3411.7028300000002</v>
      </c>
      <c r="T68" s="20">
        <v>2967</v>
      </c>
      <c r="U68" s="20">
        <v>3116.8440000000001</v>
      </c>
      <c r="V68" s="20">
        <v>3035.2185599999998</v>
      </c>
      <c r="W68" s="20">
        <v>2136</v>
      </c>
      <c r="X68" s="20">
        <v>1656</v>
      </c>
      <c r="Y68" s="20">
        <v>1347.1241500000001</v>
      </c>
      <c r="Z68" s="20">
        <v>1357.559</v>
      </c>
      <c r="AA68" s="20">
        <v>1489</v>
      </c>
      <c r="AE68" s="208"/>
    </row>
    <row r="69" spans="2:31">
      <c r="B69" s="3" t="s">
        <v>127</v>
      </c>
      <c r="C69" s="3"/>
      <c r="D69" s="20">
        <v>0</v>
      </c>
      <c r="E69" s="20">
        <v>0</v>
      </c>
      <c r="F69" s="20">
        <v>0</v>
      </c>
      <c r="G69" s="20">
        <v>0</v>
      </c>
      <c r="H69" s="20">
        <v>0</v>
      </c>
      <c r="I69" s="20">
        <v>0</v>
      </c>
      <c r="J69" s="20">
        <v>0</v>
      </c>
      <c r="K69" s="20">
        <v>0</v>
      </c>
      <c r="L69" s="20">
        <v>0</v>
      </c>
      <c r="M69" s="20">
        <v>0</v>
      </c>
      <c r="N69" s="20">
        <v>0</v>
      </c>
      <c r="O69" s="20">
        <v>0</v>
      </c>
      <c r="P69" s="20">
        <v>0</v>
      </c>
      <c r="Q69" s="20">
        <v>0</v>
      </c>
      <c r="R69" s="20">
        <v>0</v>
      </c>
      <c r="S69" s="20">
        <v>0</v>
      </c>
      <c r="T69" s="20">
        <v>2170</v>
      </c>
      <c r="U69" s="20">
        <v>255.90199999999999</v>
      </c>
      <c r="V69" s="20">
        <v>0</v>
      </c>
      <c r="W69" s="20">
        <v>20596</v>
      </c>
      <c r="X69" s="266" t="s">
        <v>89</v>
      </c>
      <c r="Y69" s="266">
        <v>0</v>
      </c>
      <c r="Z69" s="266" t="s">
        <v>89</v>
      </c>
      <c r="AA69" s="266">
        <v>0</v>
      </c>
      <c r="AE69" s="208"/>
    </row>
    <row r="70" spans="2:31">
      <c r="B70" s="12" t="s">
        <v>128</v>
      </c>
      <c r="C70" s="12"/>
      <c r="D70" s="21">
        <v>3130.6110000000008</v>
      </c>
      <c r="E70" s="21">
        <v>3617.5602589999999</v>
      </c>
      <c r="F70" s="21">
        <v>4278.7624180000003</v>
      </c>
      <c r="G70" s="21">
        <v>3891.426915</v>
      </c>
      <c r="H70" s="21">
        <v>4049.0899999999997</v>
      </c>
      <c r="I70" s="21">
        <v>3946.9503350000005</v>
      </c>
      <c r="J70" s="21">
        <v>5405.5330000000004</v>
      </c>
      <c r="K70" s="21">
        <v>6187.9307920000001</v>
      </c>
      <c r="L70" s="21">
        <v>16631.853083999998</v>
      </c>
      <c r="M70" s="21">
        <v>26533.22466</v>
      </c>
      <c r="N70" s="21">
        <v>15410.406000000003</v>
      </c>
      <c r="O70" s="21">
        <v>18560.831830000003</v>
      </c>
      <c r="P70" s="21">
        <v>14149.56532</v>
      </c>
      <c r="Q70" s="21">
        <v>31314.51</v>
      </c>
      <c r="R70" s="21">
        <v>15425.644919999999</v>
      </c>
      <c r="S70" s="21">
        <v>14548.611270000001</v>
      </c>
      <c r="T70" s="21">
        <f>SUM(T56:T69)</f>
        <v>20877</v>
      </c>
      <c r="U70" s="21">
        <v>24756.328000000001</v>
      </c>
      <c r="V70" s="21">
        <v>20122.974269999999</v>
      </c>
      <c r="W70" s="21">
        <v>27945</v>
      </c>
      <c r="X70" s="22">
        <v>6360</v>
      </c>
      <c r="Y70" s="22">
        <v>7270.3959999999997</v>
      </c>
      <c r="Z70" s="22">
        <v>1162.067</v>
      </c>
      <c r="AA70" s="22">
        <v>5771</v>
      </c>
      <c r="AE70" s="211"/>
    </row>
    <row r="71" spans="2:31">
      <c r="B71" s="3"/>
      <c r="C71" s="3"/>
      <c r="D71" s="20"/>
      <c r="E71" s="20"/>
      <c r="F71" s="20"/>
      <c r="G71" s="20"/>
      <c r="H71" s="20"/>
      <c r="I71" s="20"/>
      <c r="J71" s="20"/>
      <c r="K71" s="20"/>
      <c r="L71" s="20"/>
      <c r="M71" s="20"/>
      <c r="N71" s="20"/>
      <c r="O71" s="20"/>
      <c r="P71" s="20"/>
      <c r="Q71" s="20"/>
      <c r="R71" s="20"/>
      <c r="S71" s="20"/>
      <c r="T71" s="20"/>
      <c r="U71" s="20"/>
      <c r="V71" s="20"/>
      <c r="W71" s="20"/>
      <c r="X71" s="265"/>
      <c r="Y71" s="265"/>
      <c r="Z71" s="265"/>
      <c r="AA71" s="265"/>
      <c r="AE71" s="208"/>
    </row>
    <row r="72" spans="2:31">
      <c r="B72" s="14" t="s">
        <v>129</v>
      </c>
      <c r="C72" s="14"/>
      <c r="D72" s="29">
        <v>10877.817686</v>
      </c>
      <c r="E72" s="29">
        <v>17005.917537000001</v>
      </c>
      <c r="F72" s="29">
        <v>20365.27721</v>
      </c>
      <c r="G72" s="29">
        <v>24732.051041000002</v>
      </c>
      <c r="H72" s="29">
        <v>34681.993571999992</v>
      </c>
      <c r="I72" s="29">
        <v>45181.632912000001</v>
      </c>
      <c r="J72" s="29">
        <v>48544.717058999995</v>
      </c>
      <c r="K72" s="29">
        <v>56877.950957999994</v>
      </c>
      <c r="L72" s="29">
        <v>92420.400160000005</v>
      </c>
      <c r="M72" s="29">
        <v>105446.66184000002</v>
      </c>
      <c r="N72" s="29">
        <v>115314.30099999999</v>
      </c>
      <c r="O72" s="29">
        <v>118762.91103000002</v>
      </c>
      <c r="P72" s="29">
        <v>116071.11448999998</v>
      </c>
      <c r="Q72" s="29">
        <v>121797.49976000001</v>
      </c>
      <c r="R72" s="29">
        <v>121690.94579</v>
      </c>
      <c r="S72" s="29">
        <v>113541.32913999999</v>
      </c>
      <c r="T72" s="29">
        <f>T40+T53+T70</f>
        <v>95695</v>
      </c>
      <c r="U72" s="29">
        <v>87648.258000000002</v>
      </c>
      <c r="V72" s="29">
        <v>85694.080730000001</v>
      </c>
      <c r="W72" s="29">
        <v>89861</v>
      </c>
      <c r="X72" s="29">
        <v>42134</v>
      </c>
      <c r="Y72" s="29">
        <v>41018.648999999998</v>
      </c>
      <c r="Z72" s="29">
        <v>39706.813999999998</v>
      </c>
      <c r="AA72" s="29">
        <v>34803</v>
      </c>
      <c r="AE72" s="208"/>
    </row>
    <row r="73" spans="2:31">
      <c r="AE73" s="208"/>
    </row>
    <row r="74" spans="2:31">
      <c r="AE74" s="208"/>
    </row>
    <row r="75" spans="2:31">
      <c r="K75" s="109"/>
      <c r="O75" s="109"/>
      <c r="P75" s="109"/>
      <c r="Q75" s="109"/>
      <c r="R75" s="109"/>
      <c r="S75" s="109"/>
      <c r="T75" s="109"/>
      <c r="U75" s="109"/>
      <c r="V75" s="109"/>
      <c r="W75" s="109"/>
      <c r="X75" s="109"/>
      <c r="Y75" s="109"/>
      <c r="Z75" s="109"/>
      <c r="AA75" s="109"/>
    </row>
  </sheetData>
  <mergeCells count="1">
    <mergeCell ref="AB1:AC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A8D8-7C8E-4FEF-9F23-D9682341C60B}">
  <sheetPr>
    <tabColor rgb="FF92D050"/>
  </sheetPr>
  <dimension ref="B1:AM82"/>
  <sheetViews>
    <sheetView showGridLines="0" zoomScaleNormal="100" workbookViewId="0">
      <pane xSplit="2" ySplit="4" topLeftCell="V37" activePane="bottomRight" state="frozen"/>
      <selection pane="bottomRight" activeCell="AI60" sqref="AI60"/>
      <selection pane="bottomLeft" activeCell="A5" sqref="A5"/>
      <selection pane="topRight" activeCell="C1" sqref="C1"/>
    </sheetView>
  </sheetViews>
  <sheetFormatPr defaultRowHeight="15"/>
  <cols>
    <col min="2" max="2" width="67.5703125" style="1" customWidth="1"/>
    <col min="3" max="3" width="7.5703125" style="17" customWidth="1"/>
    <col min="4" max="4" width="6.28515625" style="17" customWidth="1"/>
    <col min="5" max="9" width="7.5703125" style="17" customWidth="1"/>
    <col min="10" max="10" width="8.42578125" style="17" customWidth="1"/>
    <col min="11" max="11" width="7.7109375" style="17" customWidth="1"/>
    <col min="12" max="12" width="7.5703125" style="17" customWidth="1"/>
    <col min="13" max="13" width="8.85546875" style="17" customWidth="1"/>
    <col min="14" max="14" width="9.140625" style="17" customWidth="1"/>
    <col min="15" max="15" width="7.7109375" style="17" customWidth="1"/>
    <col min="16" max="26" width="9.140625" style="17" customWidth="1"/>
    <col min="27" max="27" width="7.7109375" style="17" bestFit="1" customWidth="1"/>
    <col min="28" max="31" width="9" style="17" bestFit="1" customWidth="1"/>
    <col min="32" max="33" width="9" style="17" customWidth="1"/>
    <col min="34" max="35" width="40.85546875" customWidth="1"/>
  </cols>
  <sheetData>
    <row r="1" spans="2:36" ht="36.75" customHeight="1">
      <c r="B1" s="143" t="s">
        <v>130</v>
      </c>
      <c r="C1" s="144"/>
      <c r="D1" s="144"/>
      <c r="E1" s="144"/>
      <c r="F1" s="144"/>
      <c r="G1" s="144"/>
      <c r="H1" s="144"/>
      <c r="I1" s="144"/>
      <c r="J1" s="144"/>
      <c r="K1" s="144"/>
      <c r="L1" s="144"/>
      <c r="M1" s="144"/>
      <c r="N1" s="144"/>
      <c r="O1" s="144"/>
      <c r="P1" s="144"/>
      <c r="Q1" s="144"/>
      <c r="R1" s="144"/>
      <c r="S1" s="275"/>
      <c r="T1" s="275"/>
      <c r="U1" s="275"/>
      <c r="V1" s="275"/>
      <c r="W1" s="275"/>
      <c r="X1" s="275"/>
      <c r="Y1" s="275"/>
      <c r="Z1" s="275"/>
      <c r="AA1" s="275"/>
      <c r="AB1" s="275"/>
      <c r="AC1" s="275"/>
      <c r="AD1" s="275"/>
      <c r="AE1" s="275"/>
      <c r="AF1" s="275"/>
      <c r="AG1" s="144"/>
      <c r="AH1" s="300" t="s">
        <v>1</v>
      </c>
      <c r="AI1" s="300"/>
    </row>
    <row r="2" spans="2:36">
      <c r="B2" s="143" t="s">
        <v>2</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300"/>
      <c r="AI2" s="300"/>
    </row>
    <row r="3" spans="2:36">
      <c r="B3" s="143"/>
      <c r="C3" s="146" t="s">
        <v>3</v>
      </c>
      <c r="D3" s="146" t="s">
        <v>4</v>
      </c>
      <c r="E3" s="146" t="s">
        <v>5</v>
      </c>
      <c r="F3" s="146" t="s">
        <v>6</v>
      </c>
      <c r="G3" s="146" t="s">
        <v>3</v>
      </c>
      <c r="H3" s="146" t="s">
        <v>4</v>
      </c>
      <c r="I3" s="146" t="s">
        <v>5</v>
      </c>
      <c r="J3" s="146" t="s">
        <v>6</v>
      </c>
      <c r="K3" s="146" t="s">
        <v>3</v>
      </c>
      <c r="L3" s="146" t="s">
        <v>4</v>
      </c>
      <c r="M3" s="146" t="s">
        <v>5</v>
      </c>
      <c r="N3" s="146" t="s">
        <v>6</v>
      </c>
      <c r="O3" s="146" t="s">
        <v>8</v>
      </c>
      <c r="P3" s="146" t="s">
        <v>9</v>
      </c>
      <c r="Q3" s="146" t="s">
        <v>10</v>
      </c>
      <c r="R3" s="146" t="s">
        <v>11</v>
      </c>
      <c r="S3" s="146" t="s">
        <v>12</v>
      </c>
      <c r="T3" s="146" t="s">
        <v>13</v>
      </c>
      <c r="U3" s="146" t="s">
        <v>14</v>
      </c>
      <c r="V3" s="146" t="s">
        <v>15</v>
      </c>
      <c r="W3" s="146" t="s">
        <v>12</v>
      </c>
      <c r="X3" s="146" t="s">
        <v>13</v>
      </c>
      <c r="Y3" s="146" t="s">
        <v>14</v>
      </c>
      <c r="Z3" s="146" t="s">
        <v>15</v>
      </c>
      <c r="AA3" s="146"/>
      <c r="AB3" s="146" t="s">
        <v>16</v>
      </c>
      <c r="AC3" s="146" t="s">
        <v>16</v>
      </c>
      <c r="AD3" s="146" t="s">
        <v>16</v>
      </c>
      <c r="AE3" s="146" t="s">
        <v>131</v>
      </c>
      <c r="AF3" s="146" t="s">
        <v>132</v>
      </c>
      <c r="AG3" s="146" t="s">
        <v>18</v>
      </c>
      <c r="AH3" s="300"/>
      <c r="AI3" s="300"/>
    </row>
    <row r="4" spans="2:36">
      <c r="B4" s="151"/>
      <c r="C4" s="149">
        <v>2020</v>
      </c>
      <c r="D4" s="149">
        <v>2020</v>
      </c>
      <c r="E4" s="149">
        <v>2020</v>
      </c>
      <c r="F4" s="149">
        <v>2021</v>
      </c>
      <c r="G4" s="149">
        <v>2021</v>
      </c>
      <c r="H4" s="149">
        <v>2021</v>
      </c>
      <c r="I4" s="149">
        <v>2021</v>
      </c>
      <c r="J4" s="149">
        <v>2022</v>
      </c>
      <c r="K4" s="149">
        <v>2022</v>
      </c>
      <c r="L4" s="149">
        <v>2022</v>
      </c>
      <c r="M4" s="149">
        <v>2022</v>
      </c>
      <c r="N4" s="149">
        <v>2023</v>
      </c>
      <c r="O4" s="149">
        <v>2023</v>
      </c>
      <c r="P4" s="149">
        <v>2023</v>
      </c>
      <c r="Q4" s="149">
        <v>2023</v>
      </c>
      <c r="R4" s="149">
        <v>2024</v>
      </c>
      <c r="S4" s="149">
        <v>2024</v>
      </c>
      <c r="T4" s="149">
        <v>2024</v>
      </c>
      <c r="U4" s="149">
        <v>2024</v>
      </c>
      <c r="V4" s="261">
        <v>2025</v>
      </c>
      <c r="W4" s="149">
        <v>2025</v>
      </c>
      <c r="X4" s="149">
        <v>2025</v>
      </c>
      <c r="Y4" s="149">
        <v>2025</v>
      </c>
      <c r="Z4" s="149">
        <v>2026</v>
      </c>
      <c r="AA4" s="149"/>
      <c r="AB4" s="167" t="s">
        <v>19</v>
      </c>
      <c r="AC4" s="167" t="s">
        <v>20</v>
      </c>
      <c r="AD4" s="167" t="s">
        <v>21</v>
      </c>
      <c r="AE4" s="167" t="s">
        <v>22</v>
      </c>
      <c r="AF4" s="167" t="s">
        <v>23</v>
      </c>
      <c r="AG4" s="167" t="s">
        <v>24</v>
      </c>
      <c r="AH4" s="300"/>
      <c r="AI4" s="300"/>
    </row>
    <row r="5" spans="2:36">
      <c r="B5" s="15"/>
      <c r="C5" s="125"/>
      <c r="D5" s="125"/>
      <c r="E5" s="125"/>
      <c r="F5" s="125"/>
      <c r="G5" s="125"/>
      <c r="H5" s="125"/>
      <c r="I5" s="125"/>
      <c r="J5" s="125"/>
      <c r="K5" s="125"/>
      <c r="L5" s="125"/>
      <c r="M5" s="23"/>
      <c r="AH5" s="208"/>
      <c r="AI5" s="208"/>
    </row>
    <row r="6" spans="2:36">
      <c r="B6" s="10" t="s">
        <v>133</v>
      </c>
      <c r="U6" s="250"/>
      <c r="AH6" s="208"/>
      <c r="AI6" s="208"/>
      <c r="AJ6" s="77"/>
    </row>
    <row r="7" spans="2:36">
      <c r="B7" s="3" t="s">
        <v>37</v>
      </c>
      <c r="C7" s="20">
        <v>-495</v>
      </c>
      <c r="D7" s="20">
        <v>-430</v>
      </c>
      <c r="E7" s="20">
        <v>-541.28099999999995</v>
      </c>
      <c r="F7" s="20">
        <v>-579.84900000000005</v>
      </c>
      <c r="G7" s="20">
        <v>256.85000000000002</v>
      </c>
      <c r="H7" s="20">
        <v>2095</v>
      </c>
      <c r="I7" s="20">
        <v>-1099</v>
      </c>
      <c r="J7" s="20">
        <v>406.11300000000006</v>
      </c>
      <c r="K7" s="20">
        <v>140</v>
      </c>
      <c r="L7" s="20">
        <v>2622</v>
      </c>
      <c r="M7" s="20">
        <v>1595</v>
      </c>
      <c r="N7" s="20">
        <v>658</v>
      </c>
      <c r="O7" s="20">
        <v>1871</v>
      </c>
      <c r="P7" s="20">
        <v>-1300</v>
      </c>
      <c r="Q7" s="20">
        <v>-1962</v>
      </c>
      <c r="R7" s="20">
        <v>-12299</v>
      </c>
      <c r="S7" s="176">
        <v>-1796</v>
      </c>
      <c r="T7" s="176">
        <v>-571</v>
      </c>
      <c r="U7" s="176">
        <v>1032</v>
      </c>
      <c r="V7" s="176">
        <v>3795</v>
      </c>
      <c r="W7" s="176">
        <v>-551</v>
      </c>
      <c r="X7" s="176">
        <v>-5</v>
      </c>
      <c r="Y7" s="176">
        <v>576</v>
      </c>
      <c r="Z7" s="20"/>
      <c r="AA7" s="20"/>
      <c r="AB7" s="20">
        <v>-2044</v>
      </c>
      <c r="AC7" s="20">
        <v>1659.2029999999997</v>
      </c>
      <c r="AD7" s="20">
        <v>5015</v>
      </c>
      <c r="AE7" s="20">
        <v>-13690</v>
      </c>
      <c r="AF7" s="176">
        <v>2461</v>
      </c>
      <c r="AG7" s="20"/>
      <c r="AH7" s="208"/>
      <c r="AI7" s="208"/>
    </row>
    <row r="8" spans="2:36">
      <c r="B8" s="3" t="s">
        <v>134</v>
      </c>
      <c r="C8" s="20">
        <v>1352</v>
      </c>
      <c r="D8" s="20">
        <v>1306</v>
      </c>
      <c r="E8" s="20">
        <v>1431.306</v>
      </c>
      <c r="F8" s="20">
        <v>1883.5940000000001</v>
      </c>
      <c r="G8" s="20">
        <v>1168.1089999999999</v>
      </c>
      <c r="H8" s="20">
        <v>-853.32100000000003</v>
      </c>
      <c r="I8" s="20">
        <v>2674.5369999999998</v>
      </c>
      <c r="J8" s="20">
        <v>1069.5519999999999</v>
      </c>
      <c r="K8" s="20">
        <v>1646</v>
      </c>
      <c r="L8" s="20">
        <v>97</v>
      </c>
      <c r="M8" s="20">
        <v>909</v>
      </c>
      <c r="N8" s="20">
        <v>779.6</v>
      </c>
      <c r="O8" s="20">
        <v>-53</v>
      </c>
      <c r="P8" s="20">
        <v>2902</v>
      </c>
      <c r="Q8" s="20">
        <v>3749</v>
      </c>
      <c r="R8" s="20">
        <v>13517</v>
      </c>
      <c r="S8" s="176">
        <v>1825</v>
      </c>
      <c r="T8" s="176">
        <v>1598</v>
      </c>
      <c r="U8" s="176">
        <v>292</v>
      </c>
      <c r="V8" s="176">
        <v>-2267</v>
      </c>
      <c r="W8" s="176">
        <v>1089</v>
      </c>
      <c r="X8" s="176">
        <v>661</v>
      </c>
      <c r="Y8" s="176">
        <v>391</v>
      </c>
      <c r="Z8" s="20"/>
      <c r="AA8" s="20"/>
      <c r="AB8" s="20">
        <v>5972</v>
      </c>
      <c r="AC8" s="20">
        <v>4058.8769999999995</v>
      </c>
      <c r="AD8" s="20">
        <v>3432</v>
      </c>
      <c r="AE8" s="20">
        <v>20115</v>
      </c>
      <c r="AF8" s="176">
        <v>1447</v>
      </c>
      <c r="AG8" s="20"/>
      <c r="AH8" s="208"/>
      <c r="AI8" s="208"/>
    </row>
    <row r="9" spans="2:36">
      <c r="B9" s="3" t="s">
        <v>135</v>
      </c>
      <c r="C9" s="20">
        <v>-44</v>
      </c>
      <c r="D9" s="20">
        <v>-28.9</v>
      </c>
      <c r="E9" s="20">
        <v>-70.400000000000006</v>
      </c>
      <c r="F9" s="20">
        <v>-116.1</v>
      </c>
      <c r="G9" s="20">
        <v>-110.176</v>
      </c>
      <c r="H9" s="20">
        <v>-213.01499999999999</v>
      </c>
      <c r="I9" s="20">
        <v>-133</v>
      </c>
      <c r="J9" s="20">
        <v>-86.009</v>
      </c>
      <c r="K9" s="20">
        <v>-180</v>
      </c>
      <c r="L9" s="20">
        <v>-203</v>
      </c>
      <c r="M9" s="20">
        <v>-360.7257699999999</v>
      </c>
      <c r="N9" s="20">
        <v>-158</v>
      </c>
      <c r="O9" s="20">
        <v>-142</v>
      </c>
      <c r="P9" s="20">
        <v>-210</v>
      </c>
      <c r="Q9" s="20">
        <v>-158</v>
      </c>
      <c r="R9" s="20">
        <v>-99</v>
      </c>
      <c r="S9" s="176">
        <v>-93</v>
      </c>
      <c r="T9" s="176">
        <v>-349</v>
      </c>
      <c r="U9" s="176">
        <v>-186</v>
      </c>
      <c r="V9" s="176">
        <v>-73</v>
      </c>
      <c r="W9" s="176">
        <v>-15</v>
      </c>
      <c r="X9" s="176">
        <v>-275</v>
      </c>
      <c r="Y9" s="176">
        <v>-71</v>
      </c>
      <c r="Z9" s="20"/>
      <c r="AA9" s="20"/>
      <c r="AB9" s="20">
        <v>-259.39999999999998</v>
      </c>
      <c r="AC9" s="20">
        <v>-542.19999999999993</v>
      </c>
      <c r="AD9" s="177">
        <v>-902</v>
      </c>
      <c r="AE9" s="177">
        <v>-609</v>
      </c>
      <c r="AF9" s="276">
        <v>-701</v>
      </c>
      <c r="AG9" s="177"/>
      <c r="AH9" s="208"/>
      <c r="AI9" s="208"/>
    </row>
    <row r="10" spans="2:36">
      <c r="B10" s="12" t="s">
        <v>136</v>
      </c>
      <c r="C10" s="21">
        <v>813.20699999999988</v>
      </c>
      <c r="D10" s="21">
        <v>847.32800000000009</v>
      </c>
      <c r="E10" s="21">
        <v>819.62500000000011</v>
      </c>
      <c r="F10" s="21">
        <v>1187.645</v>
      </c>
      <c r="G10" s="21">
        <v>1314.7829999999999</v>
      </c>
      <c r="H10" s="21">
        <v>1029</v>
      </c>
      <c r="I10" s="21">
        <v>1443.6169999999997</v>
      </c>
      <c r="J10" s="21">
        <v>1390</v>
      </c>
      <c r="K10" s="21">
        <v>1606</v>
      </c>
      <c r="L10" s="21">
        <v>2516</v>
      </c>
      <c r="M10" s="21">
        <v>2142</v>
      </c>
      <c r="N10" s="21">
        <v>1279.5999999999999</v>
      </c>
      <c r="O10" s="21">
        <v>1676</v>
      </c>
      <c r="P10" s="21">
        <v>1392</v>
      </c>
      <c r="Q10" s="21">
        <v>1629</v>
      </c>
      <c r="R10" s="21">
        <v>1119</v>
      </c>
      <c r="S10" s="247">
        <v>-64</v>
      </c>
      <c r="T10" s="247">
        <v>678</v>
      </c>
      <c r="U10" s="247">
        <v>1138</v>
      </c>
      <c r="V10" s="247">
        <v>1455</v>
      </c>
      <c r="W10" s="247">
        <v>522</v>
      </c>
      <c r="X10" s="247">
        <v>382</v>
      </c>
      <c r="Y10" s="247">
        <v>896</v>
      </c>
      <c r="Z10" s="21"/>
      <c r="AA10" s="21"/>
      <c r="AB10" s="21">
        <v>3669</v>
      </c>
      <c r="AC10" s="21">
        <v>5175.8799999999992</v>
      </c>
      <c r="AD10" s="22">
        <v>7545</v>
      </c>
      <c r="AE10" s="22">
        <v>5816</v>
      </c>
      <c r="AF10" s="246">
        <v>3207</v>
      </c>
      <c r="AG10" s="22"/>
      <c r="AH10" s="208"/>
      <c r="AI10" s="208"/>
    </row>
    <row r="11" spans="2:36">
      <c r="B11" s="3"/>
      <c r="C11" s="20"/>
      <c r="D11" s="20"/>
      <c r="E11" s="20"/>
      <c r="F11" s="20"/>
      <c r="G11" s="20"/>
      <c r="H11" s="20"/>
      <c r="I11" s="20"/>
      <c r="J11" s="20"/>
      <c r="K11" s="20"/>
      <c r="L11" s="20"/>
      <c r="M11" s="20"/>
      <c r="N11" s="20"/>
      <c r="O11" s="20"/>
      <c r="P11" s="20"/>
      <c r="Q11" s="20"/>
      <c r="R11" s="20"/>
      <c r="S11" s="176"/>
      <c r="T11" s="176"/>
      <c r="U11" s="176"/>
      <c r="V11" s="176"/>
      <c r="W11" s="195"/>
      <c r="X11" s="195"/>
      <c r="Y11" s="195"/>
      <c r="Z11" s="20"/>
      <c r="AA11" s="20"/>
      <c r="AB11" s="20"/>
      <c r="AC11" s="20"/>
      <c r="AD11" s="20"/>
      <c r="AE11" s="20"/>
      <c r="AF11" s="195"/>
      <c r="AG11" s="20"/>
      <c r="AH11" s="208"/>
      <c r="AI11" s="208"/>
    </row>
    <row r="12" spans="2:36">
      <c r="B12" s="10" t="s">
        <v>137</v>
      </c>
      <c r="C12" s="20"/>
      <c r="D12" s="20"/>
      <c r="E12" s="20"/>
      <c r="F12" s="20"/>
      <c r="G12" s="20"/>
      <c r="H12" s="20"/>
      <c r="I12" s="20"/>
      <c r="J12" s="20"/>
      <c r="K12" s="20"/>
      <c r="L12" s="20"/>
      <c r="M12" s="20"/>
      <c r="N12" s="20"/>
      <c r="O12" s="20"/>
      <c r="P12" s="20"/>
      <c r="Q12" s="20"/>
      <c r="R12" s="20"/>
      <c r="S12" s="176"/>
      <c r="T12" s="195"/>
      <c r="U12" s="176"/>
      <c r="V12" s="195"/>
      <c r="W12" s="176"/>
      <c r="X12" s="176"/>
      <c r="Y12" s="176"/>
      <c r="Z12" s="20"/>
      <c r="AA12" s="20"/>
      <c r="AB12" s="20"/>
      <c r="AC12" s="20"/>
      <c r="AD12" s="20"/>
      <c r="AE12" s="20"/>
      <c r="AF12" s="195"/>
      <c r="AG12" s="20"/>
      <c r="AH12" s="208"/>
      <c r="AI12" s="208"/>
    </row>
    <row r="13" spans="2:36">
      <c r="B13" s="3" t="s">
        <v>138</v>
      </c>
      <c r="C13" s="20">
        <v>-95.3</v>
      </c>
      <c r="D13" s="20">
        <v>49.2</v>
      </c>
      <c r="E13" s="20">
        <v>85.4</v>
      </c>
      <c r="F13" s="20">
        <v>43.8</v>
      </c>
      <c r="G13" s="20">
        <v>-74.811000000000007</v>
      </c>
      <c r="H13" s="20">
        <v>-142.05000000000001</v>
      </c>
      <c r="I13" s="20">
        <v>55.375</v>
      </c>
      <c r="J13" s="20">
        <v>11.412000000000001</v>
      </c>
      <c r="K13" s="20">
        <v>-830</v>
      </c>
      <c r="L13" s="20">
        <v>-619</v>
      </c>
      <c r="M13" s="20">
        <v>651.95772173924263</v>
      </c>
      <c r="N13" s="20">
        <v>-4</v>
      </c>
      <c r="O13" s="20">
        <v>-71</v>
      </c>
      <c r="P13" s="20">
        <v>-331</v>
      </c>
      <c r="Q13" s="20">
        <v>341</v>
      </c>
      <c r="R13" s="20">
        <v>113</v>
      </c>
      <c r="S13" s="176">
        <v>-54</v>
      </c>
      <c r="T13" s="176">
        <v>-186</v>
      </c>
      <c r="U13" s="176">
        <v>114</v>
      </c>
      <c r="V13" s="176">
        <v>131</v>
      </c>
      <c r="W13" s="176">
        <v>-105</v>
      </c>
      <c r="X13" s="176">
        <v>-105</v>
      </c>
      <c r="Y13" s="176">
        <v>58</v>
      </c>
      <c r="Z13" s="176"/>
      <c r="AA13" s="176"/>
      <c r="AB13" s="176">
        <v>83.100000000000009</v>
      </c>
      <c r="AC13" s="176">
        <v>-150.07400000000001</v>
      </c>
      <c r="AD13" s="176">
        <v>-801</v>
      </c>
      <c r="AE13" s="176">
        <v>52</v>
      </c>
      <c r="AF13" s="176">
        <v>5</v>
      </c>
      <c r="AG13" s="20"/>
      <c r="AH13" s="208"/>
      <c r="AI13" s="208"/>
    </row>
    <row r="14" spans="2:36">
      <c r="B14" s="3" t="s">
        <v>139</v>
      </c>
      <c r="C14" s="20">
        <v>-262</v>
      </c>
      <c r="D14" s="20">
        <v>-7.4</v>
      </c>
      <c r="E14" s="20">
        <v>24.8</v>
      </c>
      <c r="F14" s="20">
        <v>49.6</v>
      </c>
      <c r="G14" s="20">
        <v>43.957999999999998</v>
      </c>
      <c r="H14" s="20">
        <v>-179.24199999999999</v>
      </c>
      <c r="I14" s="20">
        <v>-980.83799999999997</v>
      </c>
      <c r="J14" s="20">
        <v>182.61500000000001</v>
      </c>
      <c r="K14" s="20">
        <v>-150</v>
      </c>
      <c r="L14" s="20">
        <v>-1175</v>
      </c>
      <c r="M14" s="20">
        <v>-818.75111786851039</v>
      </c>
      <c r="N14" s="20">
        <v>1783</v>
      </c>
      <c r="O14" s="20">
        <v>-162</v>
      </c>
      <c r="P14" s="20">
        <v>27</v>
      </c>
      <c r="Q14" s="20">
        <v>-346</v>
      </c>
      <c r="R14" s="20">
        <v>287</v>
      </c>
      <c r="S14" s="176">
        <v>449</v>
      </c>
      <c r="T14" s="176">
        <v>-324</v>
      </c>
      <c r="U14" s="176">
        <v>-951</v>
      </c>
      <c r="V14" s="176">
        <v>1062</v>
      </c>
      <c r="W14" s="176">
        <v>628</v>
      </c>
      <c r="X14" s="176">
        <v>-111</v>
      </c>
      <c r="Y14" s="176">
        <v>-1147</v>
      </c>
      <c r="Z14" s="20"/>
      <c r="AA14" s="20"/>
      <c r="AB14" s="20">
        <v>-194.99999999999997</v>
      </c>
      <c r="AC14" s="20">
        <v>-933.50699999999983</v>
      </c>
      <c r="AD14" s="20">
        <v>-361</v>
      </c>
      <c r="AE14" s="20">
        <v>-194</v>
      </c>
      <c r="AF14" s="176">
        <v>237</v>
      </c>
      <c r="AG14" s="20"/>
      <c r="AH14" s="208"/>
      <c r="AI14" s="208"/>
    </row>
    <row r="15" spans="2:36">
      <c r="B15" s="3" t="s">
        <v>140</v>
      </c>
      <c r="C15" s="20">
        <v>219.7</v>
      </c>
      <c r="D15" s="20">
        <v>-90.6</v>
      </c>
      <c r="E15" s="20">
        <v>-103.04600000000001</v>
      </c>
      <c r="F15" s="20">
        <v>243.38200000000001</v>
      </c>
      <c r="G15" s="20">
        <v>-700.97799999999995</v>
      </c>
      <c r="H15" s="20">
        <v>301.02800000000002</v>
      </c>
      <c r="I15" s="20">
        <v>530.12400000000002</v>
      </c>
      <c r="J15" s="20">
        <v>-152.43600000000001</v>
      </c>
      <c r="K15" s="20">
        <v>-280</v>
      </c>
      <c r="L15" s="20">
        <v>-142</v>
      </c>
      <c r="M15" s="20">
        <v>837.73715783759144</v>
      </c>
      <c r="N15" s="20">
        <v>-1416</v>
      </c>
      <c r="O15" s="20">
        <v>-290</v>
      </c>
      <c r="P15" s="20">
        <v>655</v>
      </c>
      <c r="Q15" s="20">
        <v>96</v>
      </c>
      <c r="R15" s="20">
        <v>-441</v>
      </c>
      <c r="S15" s="176">
        <v>-976</v>
      </c>
      <c r="T15" s="176">
        <v>181</v>
      </c>
      <c r="U15" s="176">
        <v>1173</v>
      </c>
      <c r="V15" s="176">
        <v>-1166</v>
      </c>
      <c r="W15" s="176">
        <v>-726</v>
      </c>
      <c r="X15" s="176">
        <v>84</v>
      </c>
      <c r="Y15" s="176">
        <v>636</v>
      </c>
      <c r="Z15" s="20"/>
      <c r="AA15" s="20"/>
      <c r="AB15" s="20">
        <v>269.43599999999998</v>
      </c>
      <c r="AC15" s="20">
        <v>-22.261999999999915</v>
      </c>
      <c r="AD15" s="177">
        <v>-1000</v>
      </c>
      <c r="AE15" s="177">
        <v>20</v>
      </c>
      <c r="AF15" s="276">
        <v>-788</v>
      </c>
      <c r="AG15" s="177"/>
      <c r="AH15" s="208"/>
      <c r="AI15" s="208"/>
    </row>
    <row r="16" spans="2:36">
      <c r="B16" s="12" t="s">
        <v>141</v>
      </c>
      <c r="C16" s="21">
        <v>675.60699999999997</v>
      </c>
      <c r="D16" s="21">
        <v>798</v>
      </c>
      <c r="E16" s="21">
        <v>826.779</v>
      </c>
      <c r="F16" s="21">
        <v>1524.4269999999999</v>
      </c>
      <c r="G16" s="21">
        <v>582.95200000000011</v>
      </c>
      <c r="H16" s="21">
        <v>1007.5600000000002</v>
      </c>
      <c r="I16" s="21">
        <v>1048.2779999999998</v>
      </c>
      <c r="J16" s="21">
        <v>1431</v>
      </c>
      <c r="K16" s="21">
        <v>346</v>
      </c>
      <c r="L16" s="21">
        <v>580</v>
      </c>
      <c r="M16" s="21">
        <v>2813</v>
      </c>
      <c r="N16" s="21">
        <v>1641.6</v>
      </c>
      <c r="O16" s="21">
        <v>1153</v>
      </c>
      <c r="P16" s="21">
        <v>1743</v>
      </c>
      <c r="Q16" s="21">
        <v>1720</v>
      </c>
      <c r="R16" s="21">
        <v>1078</v>
      </c>
      <c r="S16" s="247">
        <v>-645</v>
      </c>
      <c r="T16" s="247">
        <v>349</v>
      </c>
      <c r="U16" s="247">
        <v>1474</v>
      </c>
      <c r="V16" s="247">
        <v>1482</v>
      </c>
      <c r="W16" s="247">
        <v>318</v>
      </c>
      <c r="X16" s="247">
        <v>249</v>
      </c>
      <c r="Y16" s="247">
        <v>443</v>
      </c>
      <c r="Z16" s="21"/>
      <c r="AA16" s="21"/>
      <c r="AB16" s="21">
        <v>3826</v>
      </c>
      <c r="AC16" s="21">
        <v>4070.0370000000003</v>
      </c>
      <c r="AD16" s="22">
        <v>5383</v>
      </c>
      <c r="AE16" s="22">
        <v>5694</v>
      </c>
      <c r="AF16" s="246">
        <v>2660</v>
      </c>
      <c r="AG16" s="22"/>
      <c r="AH16" s="208"/>
      <c r="AI16" s="208"/>
    </row>
    <row r="17" spans="2:35">
      <c r="B17" s="3"/>
      <c r="C17" s="20"/>
      <c r="D17" s="20"/>
      <c r="E17" s="20"/>
      <c r="F17" s="20"/>
      <c r="G17" s="20"/>
      <c r="H17" s="20"/>
      <c r="I17" s="20"/>
      <c r="J17" s="20"/>
      <c r="K17" s="20"/>
      <c r="L17" s="20"/>
      <c r="M17" s="20"/>
      <c r="N17" s="20"/>
      <c r="O17" s="20"/>
      <c r="P17" s="20"/>
      <c r="Q17" s="20"/>
      <c r="R17" s="20"/>
      <c r="S17" s="176"/>
      <c r="T17" s="176"/>
      <c r="U17" s="176"/>
      <c r="V17" s="176"/>
      <c r="W17" s="195"/>
      <c r="X17" s="195"/>
      <c r="Y17" s="195"/>
      <c r="Z17" s="20"/>
      <c r="AA17" s="20"/>
      <c r="AB17" s="20"/>
      <c r="AC17" s="20"/>
      <c r="AD17" s="20"/>
      <c r="AE17" s="20"/>
      <c r="AF17" s="195"/>
      <c r="AG17" s="20"/>
      <c r="AH17" s="208"/>
      <c r="AI17" s="208"/>
    </row>
    <row r="18" spans="2:35">
      <c r="B18" s="10" t="s">
        <v>142</v>
      </c>
      <c r="C18" s="20"/>
      <c r="D18" s="20"/>
      <c r="E18" s="20"/>
      <c r="F18" s="20"/>
      <c r="G18" s="20"/>
      <c r="H18" s="20"/>
      <c r="I18" s="20"/>
      <c r="J18" s="20"/>
      <c r="K18" s="20"/>
      <c r="L18" s="20"/>
      <c r="M18" s="20"/>
      <c r="N18" s="20"/>
      <c r="O18" s="20"/>
      <c r="P18" s="20"/>
      <c r="Q18" s="20"/>
      <c r="R18" s="20"/>
      <c r="S18" s="176"/>
      <c r="T18" s="176"/>
      <c r="U18" s="176"/>
      <c r="V18" s="176"/>
      <c r="W18" s="195"/>
      <c r="X18" s="195"/>
      <c r="Y18" s="195"/>
      <c r="Z18" s="20"/>
      <c r="AA18" s="20"/>
      <c r="AB18" s="20"/>
      <c r="AC18" s="20"/>
      <c r="AD18" s="20"/>
      <c r="AE18" s="20"/>
      <c r="AF18" s="195"/>
      <c r="AG18" s="20"/>
    </row>
    <row r="19" spans="2:35">
      <c r="B19" s="3" t="s">
        <v>143</v>
      </c>
      <c r="C19" s="20">
        <v>-16.399999999999999</v>
      </c>
      <c r="D19" s="20">
        <v>-12.7</v>
      </c>
      <c r="E19" s="20">
        <v>-25.1</v>
      </c>
      <c r="F19" s="20">
        <v>-16.7</v>
      </c>
      <c r="G19" s="20">
        <v>-51.2</v>
      </c>
      <c r="H19" s="20">
        <v>-98.417000000000002</v>
      </c>
      <c r="I19" s="20">
        <v>-91.2</v>
      </c>
      <c r="J19" s="20">
        <v>-103.283</v>
      </c>
      <c r="K19" s="20">
        <v>-79</v>
      </c>
      <c r="L19" s="20">
        <v>-125</v>
      </c>
      <c r="M19" s="20">
        <v>-118.11881445900735</v>
      </c>
      <c r="N19" s="20">
        <v>-178</v>
      </c>
      <c r="O19" s="20">
        <v>-89</v>
      </c>
      <c r="P19" s="20">
        <v>-74</v>
      </c>
      <c r="Q19" s="20">
        <v>-35</v>
      </c>
      <c r="R19" s="20">
        <v>-29</v>
      </c>
      <c r="S19" s="176">
        <v>-53</v>
      </c>
      <c r="T19" s="176">
        <v>-23</v>
      </c>
      <c r="U19" s="176">
        <v>-28</v>
      </c>
      <c r="V19" s="176">
        <v>-19</v>
      </c>
      <c r="W19" s="176">
        <v>-29</v>
      </c>
      <c r="X19" s="176">
        <v>-15</v>
      </c>
      <c r="Y19" s="176">
        <v>-24</v>
      </c>
      <c r="Z19" s="20"/>
      <c r="AA19" s="20"/>
      <c r="AB19" s="20">
        <v>-70.900000000000006</v>
      </c>
      <c r="AC19" s="20">
        <v>-344.1</v>
      </c>
      <c r="AD19" s="20">
        <v>-500</v>
      </c>
      <c r="AE19" s="20">
        <v>-227</v>
      </c>
      <c r="AF19" s="176">
        <v>-123</v>
      </c>
      <c r="AG19" s="20"/>
    </row>
    <row r="20" spans="2:35">
      <c r="B20" s="127" t="s">
        <v>144</v>
      </c>
      <c r="C20" s="20">
        <v>0.2</v>
      </c>
      <c r="D20" s="20">
        <v>-0.4</v>
      </c>
      <c r="E20" s="20">
        <v>1.5</v>
      </c>
      <c r="F20" s="20">
        <v>0</v>
      </c>
      <c r="G20" s="20">
        <v>0</v>
      </c>
      <c r="H20" s="20">
        <v>0</v>
      </c>
      <c r="I20" s="20">
        <v>0</v>
      </c>
      <c r="J20" s="20">
        <v>3.5</v>
      </c>
      <c r="K20" s="20">
        <v>3</v>
      </c>
      <c r="L20" s="20">
        <v>1</v>
      </c>
      <c r="M20" s="20">
        <v>-0.69736670784174404</v>
      </c>
      <c r="N20" s="20">
        <v>0</v>
      </c>
      <c r="O20" s="20">
        <v>0</v>
      </c>
      <c r="P20" s="20">
        <v>4</v>
      </c>
      <c r="Q20" s="20">
        <v>2</v>
      </c>
      <c r="R20" s="201" t="s">
        <v>89</v>
      </c>
      <c r="S20" s="176">
        <v>0</v>
      </c>
      <c r="T20" s="176">
        <v>0</v>
      </c>
      <c r="U20" s="176">
        <v>3</v>
      </c>
      <c r="V20" s="176">
        <v>1</v>
      </c>
      <c r="W20" s="176">
        <v>0</v>
      </c>
      <c r="X20" s="176">
        <v>0</v>
      </c>
      <c r="Y20" s="176">
        <v>16</v>
      </c>
      <c r="Z20" s="20"/>
      <c r="AA20" s="20"/>
      <c r="AB20" s="20">
        <v>2</v>
      </c>
      <c r="AC20" s="20">
        <v>3.5</v>
      </c>
      <c r="AD20" s="20">
        <v>3</v>
      </c>
      <c r="AE20" s="20">
        <v>6</v>
      </c>
      <c r="AF20" s="176">
        <v>4</v>
      </c>
      <c r="AG20" s="20"/>
    </row>
    <row r="21" spans="2:35">
      <c r="B21" s="127" t="s">
        <v>145</v>
      </c>
      <c r="C21" s="20">
        <v>-498</v>
      </c>
      <c r="D21" s="20">
        <v>-484.2</v>
      </c>
      <c r="E21" s="20">
        <v>-557.70000000000005</v>
      </c>
      <c r="F21" s="20">
        <v>-599.29999999999995</v>
      </c>
      <c r="G21" s="20">
        <v>-828.66</v>
      </c>
      <c r="H21" s="20">
        <v>-916.48299999999995</v>
      </c>
      <c r="I21" s="20">
        <v>-968.7</v>
      </c>
      <c r="J21" s="20">
        <v>-1002.657</v>
      </c>
      <c r="K21" s="20">
        <v>-1204</v>
      </c>
      <c r="L21" s="20">
        <v>-1572</v>
      </c>
      <c r="M21" s="20">
        <v>-1863.7940491861673</v>
      </c>
      <c r="N21" s="20">
        <v>-1855</v>
      </c>
      <c r="O21" s="20">
        <v>-1858</v>
      </c>
      <c r="P21" s="20">
        <v>-1867</v>
      </c>
      <c r="Q21" s="20">
        <v>-1625</v>
      </c>
      <c r="R21" s="20">
        <v>-1494</v>
      </c>
      <c r="S21" s="176">
        <v>-947</v>
      </c>
      <c r="T21" s="176">
        <v>-836</v>
      </c>
      <c r="U21" s="176">
        <v>-841</v>
      </c>
      <c r="V21" s="176">
        <v>-791</v>
      </c>
      <c r="W21" s="176">
        <v>-713</v>
      </c>
      <c r="X21" s="176">
        <v>-793</v>
      </c>
      <c r="Y21" s="176">
        <v>-763</v>
      </c>
      <c r="Z21" s="20"/>
      <c r="AA21" s="20"/>
      <c r="AB21" s="20">
        <v>-2139.1999999999998</v>
      </c>
      <c r="AC21" s="20">
        <v>-3716.5</v>
      </c>
      <c r="AD21" s="20">
        <v>-6495</v>
      </c>
      <c r="AE21" s="176">
        <v>-6844</v>
      </c>
      <c r="AF21" s="176">
        <v>-3415</v>
      </c>
      <c r="AG21" s="20"/>
    </row>
    <row r="22" spans="2:35">
      <c r="B22" s="127" t="s">
        <v>146</v>
      </c>
      <c r="C22" s="20">
        <v>3.5</v>
      </c>
      <c r="D22" s="20">
        <v>0.6</v>
      </c>
      <c r="E22" s="20">
        <v>0</v>
      </c>
      <c r="F22" s="20">
        <v>0</v>
      </c>
      <c r="G22" s="20">
        <v>0</v>
      </c>
      <c r="H22" s="20">
        <v>0</v>
      </c>
      <c r="I22" s="20">
        <v>0</v>
      </c>
      <c r="J22" s="20">
        <v>4.3</v>
      </c>
      <c r="K22" s="20">
        <v>0</v>
      </c>
      <c r="L22" s="20">
        <v>0</v>
      </c>
      <c r="M22" s="20">
        <v>451</v>
      </c>
      <c r="N22" s="20">
        <v>48</v>
      </c>
      <c r="O22" s="20">
        <v>0</v>
      </c>
      <c r="P22" s="20">
        <v>0</v>
      </c>
      <c r="Q22" s="20" t="s">
        <v>147</v>
      </c>
      <c r="R22" s="20">
        <v>33</v>
      </c>
      <c r="S22" s="176">
        <v>12</v>
      </c>
      <c r="T22" s="176">
        <v>5</v>
      </c>
      <c r="U22" s="176">
        <v>4</v>
      </c>
      <c r="V22" s="176">
        <v>5</v>
      </c>
      <c r="W22" s="176">
        <v>6</v>
      </c>
      <c r="X22" s="176">
        <v>0</v>
      </c>
      <c r="Y22" s="176">
        <v>0</v>
      </c>
      <c r="Z22" s="20"/>
      <c r="AA22" s="20"/>
      <c r="AB22" s="20">
        <v>4.0999999999999996</v>
      </c>
      <c r="AC22" s="20">
        <v>4.3</v>
      </c>
      <c r="AD22" s="20">
        <v>499</v>
      </c>
      <c r="AE22" s="176">
        <v>33</v>
      </c>
      <c r="AF22" s="176">
        <v>26</v>
      </c>
      <c r="AG22" s="20"/>
    </row>
    <row r="23" spans="2:35">
      <c r="B23" s="127" t="s">
        <v>148</v>
      </c>
      <c r="C23" s="20">
        <v>-1032.7729999999999</v>
      </c>
      <c r="D23" s="20">
        <v>-759.529</v>
      </c>
      <c r="E23" s="20">
        <v>-2274.0340000000001</v>
      </c>
      <c r="F23" s="20">
        <v>-374.07</v>
      </c>
      <c r="G23" s="20">
        <v>-2205.5450000000001</v>
      </c>
      <c r="H23" s="20">
        <v>-2670.24</v>
      </c>
      <c r="I23" s="20">
        <v>-817.51900000000001</v>
      </c>
      <c r="J23" s="20">
        <v>-27709.539000000001</v>
      </c>
      <c r="K23" s="20">
        <v>-842</v>
      </c>
      <c r="L23" s="20">
        <v>-3624</v>
      </c>
      <c r="M23" s="20">
        <v>-4065.6301326907651</v>
      </c>
      <c r="N23" s="20">
        <v>-403</v>
      </c>
      <c r="O23" s="20">
        <v>-86</v>
      </c>
      <c r="P23" s="20">
        <v>-62</v>
      </c>
      <c r="Q23" s="20">
        <v>-1943</v>
      </c>
      <c r="R23" s="20">
        <v>-132</v>
      </c>
      <c r="S23" s="176">
        <v>-236</v>
      </c>
      <c r="T23" s="176">
        <v>-69</v>
      </c>
      <c r="U23" s="176">
        <v>-379</v>
      </c>
      <c r="V23" s="176">
        <v>-18</v>
      </c>
      <c r="W23" s="176">
        <v>-13</v>
      </c>
      <c r="X23" s="176">
        <v>-45</v>
      </c>
      <c r="Y23" s="176">
        <v>-316</v>
      </c>
      <c r="Z23" s="20"/>
      <c r="AA23" s="20"/>
      <c r="AB23" s="20">
        <v>-4441</v>
      </c>
      <c r="AC23" s="20">
        <v>-33402.843000000001</v>
      </c>
      <c r="AD23" s="20">
        <v>-8935</v>
      </c>
      <c r="AE23" s="176">
        <v>-2223</v>
      </c>
      <c r="AF23" s="176">
        <v>-702</v>
      </c>
      <c r="AG23" s="20"/>
    </row>
    <row r="24" spans="2:35">
      <c r="B24" s="127" t="s">
        <v>149</v>
      </c>
      <c r="C24" s="20">
        <v>0</v>
      </c>
      <c r="D24" s="20">
        <v>0</v>
      </c>
      <c r="E24" s="20">
        <v>0</v>
      </c>
      <c r="F24" s="20">
        <v>0</v>
      </c>
      <c r="G24" s="20">
        <v>0</v>
      </c>
      <c r="H24" s="20">
        <v>0</v>
      </c>
      <c r="I24" s="20">
        <v>0</v>
      </c>
      <c r="J24" s="20">
        <v>0</v>
      </c>
      <c r="K24" s="20">
        <v>0</v>
      </c>
      <c r="L24" s="20">
        <v>0</v>
      </c>
      <c r="M24" s="20">
        <v>0</v>
      </c>
      <c r="N24" s="20">
        <v>0</v>
      </c>
      <c r="O24" s="20">
        <v>0</v>
      </c>
      <c r="P24" s="20">
        <v>0</v>
      </c>
      <c r="Q24" s="20">
        <v>0</v>
      </c>
      <c r="R24" s="20">
        <v>0</v>
      </c>
      <c r="S24" s="176">
        <v>4170</v>
      </c>
      <c r="T24" s="176">
        <v>1718</v>
      </c>
      <c r="U24" s="176">
        <v>-22</v>
      </c>
      <c r="V24" s="176">
        <v>12631</v>
      </c>
      <c r="W24" s="176">
        <v>0</v>
      </c>
      <c r="X24" s="176">
        <v>-62</v>
      </c>
      <c r="Y24" s="176">
        <v>219</v>
      </c>
      <c r="Z24" s="20"/>
      <c r="AA24" s="20"/>
      <c r="AB24" s="20">
        <v>0</v>
      </c>
      <c r="AC24" s="20">
        <v>0</v>
      </c>
      <c r="AD24" s="20">
        <v>0</v>
      </c>
      <c r="AE24" s="176">
        <v>0</v>
      </c>
      <c r="AF24" s="176">
        <v>18497</v>
      </c>
      <c r="AG24" s="20"/>
    </row>
    <row r="25" spans="2:35">
      <c r="B25" s="127" t="s">
        <v>150</v>
      </c>
      <c r="C25" s="20">
        <v>0</v>
      </c>
      <c r="D25" s="20">
        <v>0</v>
      </c>
      <c r="E25" s="20">
        <v>0</v>
      </c>
      <c r="F25" s="20">
        <v>0</v>
      </c>
      <c r="G25" s="20">
        <v>0</v>
      </c>
      <c r="H25" s="20">
        <v>0</v>
      </c>
      <c r="I25" s="20">
        <v>0</v>
      </c>
      <c r="J25" s="20">
        <v>196</v>
      </c>
      <c r="K25" s="20">
        <v>-1533</v>
      </c>
      <c r="L25" s="20">
        <v>1528</v>
      </c>
      <c r="M25" s="20">
        <v>-4.7899999999998499E-3</v>
      </c>
      <c r="N25" s="20">
        <v>-13</v>
      </c>
      <c r="O25" s="20">
        <v>0</v>
      </c>
      <c r="P25" s="20">
        <v>2</v>
      </c>
      <c r="Q25" s="20">
        <v>-2</v>
      </c>
      <c r="R25" s="20">
        <v>-0.11856897394600197</v>
      </c>
      <c r="S25" s="176">
        <v>0</v>
      </c>
      <c r="T25" s="176">
        <v>0</v>
      </c>
      <c r="U25" s="274">
        <v>0</v>
      </c>
      <c r="V25" s="274">
        <v>0</v>
      </c>
      <c r="W25" s="274">
        <v>0</v>
      </c>
      <c r="X25" s="274">
        <v>0</v>
      </c>
      <c r="Y25" s="274">
        <v>0</v>
      </c>
      <c r="Z25" s="201"/>
      <c r="AA25" s="20"/>
      <c r="AB25" s="20">
        <v>0</v>
      </c>
      <c r="AC25" s="20">
        <v>196</v>
      </c>
      <c r="AD25" s="20">
        <v>-18</v>
      </c>
      <c r="AE25" s="176">
        <v>-0.11856897394600197</v>
      </c>
      <c r="AF25" s="176">
        <v>0</v>
      </c>
      <c r="AG25" s="20"/>
    </row>
    <row r="26" spans="2:35">
      <c r="B26" s="127" t="s">
        <v>151</v>
      </c>
      <c r="C26" s="20">
        <v>-19.3</v>
      </c>
      <c r="D26" s="20">
        <v>3.6</v>
      </c>
      <c r="E26" s="20">
        <v>0</v>
      </c>
      <c r="F26" s="20">
        <v>-49.7</v>
      </c>
      <c r="G26" s="20">
        <v>2.93</v>
      </c>
      <c r="H26" s="20">
        <v>-3.1749999999999998</v>
      </c>
      <c r="I26" s="20">
        <v>-9.9</v>
      </c>
      <c r="J26" s="20">
        <v>-61</v>
      </c>
      <c r="K26" s="20">
        <v>-35</v>
      </c>
      <c r="L26" s="20">
        <v>4</v>
      </c>
      <c r="M26" s="20">
        <v>-108.90187104900001</v>
      </c>
      <c r="N26" s="20">
        <v>48</v>
      </c>
      <c r="O26" s="20">
        <v>-224</v>
      </c>
      <c r="P26" s="20">
        <v>-71</v>
      </c>
      <c r="Q26" s="20">
        <v>-70</v>
      </c>
      <c r="R26" s="20">
        <v>-47</v>
      </c>
      <c r="S26" s="176">
        <v>-77</v>
      </c>
      <c r="T26" s="176">
        <v>-49</v>
      </c>
      <c r="U26" s="176">
        <v>95</v>
      </c>
      <c r="V26" s="176">
        <v>-16</v>
      </c>
      <c r="W26" s="176">
        <v>-43</v>
      </c>
      <c r="X26" s="176">
        <v>-0.11856897394600197</v>
      </c>
      <c r="Y26" s="176">
        <v>0</v>
      </c>
      <c r="Z26" s="20"/>
      <c r="AA26" s="20"/>
      <c r="AB26" s="20">
        <v>-65.400000000000006</v>
      </c>
      <c r="AC26" s="20">
        <v>-71</v>
      </c>
      <c r="AD26" s="20">
        <v>-92</v>
      </c>
      <c r="AE26" s="176">
        <v>-412</v>
      </c>
      <c r="AF26" s="176">
        <v>-47</v>
      </c>
      <c r="AG26" s="20"/>
    </row>
    <row r="27" spans="2:35">
      <c r="B27" s="127" t="s">
        <v>152</v>
      </c>
      <c r="C27" s="20">
        <v>1.8</v>
      </c>
      <c r="D27" s="20">
        <v>0.1</v>
      </c>
      <c r="E27" s="20">
        <v>50</v>
      </c>
      <c r="F27" s="20">
        <v>4.2</v>
      </c>
      <c r="G27" s="20">
        <v>0</v>
      </c>
      <c r="H27" s="20">
        <v>0</v>
      </c>
      <c r="I27" s="20">
        <v>0</v>
      </c>
      <c r="J27" s="20" t="s">
        <v>89</v>
      </c>
      <c r="K27" s="20">
        <v>3</v>
      </c>
      <c r="L27" s="20">
        <v>6</v>
      </c>
      <c r="M27" s="20">
        <v>12.672779846888886</v>
      </c>
      <c r="N27" s="20">
        <v>27</v>
      </c>
      <c r="O27" s="201" t="s">
        <v>89</v>
      </c>
      <c r="P27" s="20">
        <v>10</v>
      </c>
      <c r="Q27" s="20">
        <v>7</v>
      </c>
      <c r="R27" s="20">
        <v>5</v>
      </c>
      <c r="S27" s="176">
        <v>9</v>
      </c>
      <c r="T27" s="176">
        <v>-3</v>
      </c>
      <c r="U27" s="176">
        <v>1</v>
      </c>
      <c r="V27" s="176">
        <v>-1</v>
      </c>
      <c r="W27" s="176">
        <v>0</v>
      </c>
      <c r="X27" s="176">
        <v>-0.11856897394600197</v>
      </c>
      <c r="Y27" s="176">
        <v>0</v>
      </c>
      <c r="Z27" s="20"/>
      <c r="AA27" s="20"/>
      <c r="AB27" s="20">
        <v>56.1</v>
      </c>
      <c r="AC27" s="20">
        <v>0</v>
      </c>
      <c r="AD27" s="177">
        <v>48</v>
      </c>
      <c r="AE27" s="276">
        <v>22</v>
      </c>
      <c r="AF27" s="276">
        <v>6</v>
      </c>
      <c r="AG27" s="177"/>
    </row>
    <row r="28" spans="2:35">
      <c r="B28" s="12" t="s">
        <v>153</v>
      </c>
      <c r="C28" s="21">
        <v>-1560.973</v>
      </c>
      <c r="D28" s="21">
        <v>-1252</v>
      </c>
      <c r="E28" s="21">
        <v>-2805.3340000000003</v>
      </c>
      <c r="F28" s="21">
        <v>-1035.57</v>
      </c>
      <c r="G28" s="21">
        <v>-3082.4750000000004</v>
      </c>
      <c r="H28" s="21">
        <v>-3688.3150000000001</v>
      </c>
      <c r="I28" s="21">
        <v>-1887.3190000000002</v>
      </c>
      <c r="J28" s="21">
        <v>-28673</v>
      </c>
      <c r="K28" s="21">
        <v>-3687</v>
      </c>
      <c r="L28" s="21">
        <v>-3782</v>
      </c>
      <c r="M28" s="21">
        <v>-5693.5742442458923</v>
      </c>
      <c r="N28" s="21">
        <v>-2327</v>
      </c>
      <c r="O28" s="21">
        <v>-2257</v>
      </c>
      <c r="P28" s="21">
        <v>-2058</v>
      </c>
      <c r="Q28" s="21">
        <v>-3666</v>
      </c>
      <c r="R28" s="21">
        <v>-1664.1185689739459</v>
      </c>
      <c r="S28" s="247">
        <v>2878</v>
      </c>
      <c r="T28" s="247">
        <v>743</v>
      </c>
      <c r="U28" s="247">
        <v>-1167</v>
      </c>
      <c r="V28" s="247">
        <v>11792</v>
      </c>
      <c r="W28" s="247">
        <v>-792</v>
      </c>
      <c r="X28" s="247">
        <v>-914</v>
      </c>
      <c r="Y28" s="247">
        <v>-868</v>
      </c>
      <c r="Z28" s="21"/>
      <c r="AA28" s="21"/>
      <c r="AB28" s="21">
        <v>-6654.405999999999</v>
      </c>
      <c r="AC28" s="21">
        <v>-37331</v>
      </c>
      <c r="AD28" s="22">
        <v>-15489</v>
      </c>
      <c r="AE28" s="246">
        <v>-9645.1185689739468</v>
      </c>
      <c r="AF28" s="246">
        <v>14246</v>
      </c>
      <c r="AG28" s="22"/>
    </row>
    <row r="29" spans="2:35">
      <c r="B29" s="3"/>
      <c r="C29" s="20"/>
      <c r="D29" s="20"/>
      <c r="E29" s="20"/>
      <c r="F29" s="20"/>
      <c r="G29" s="20"/>
      <c r="H29" s="20"/>
      <c r="I29" s="20"/>
      <c r="J29" s="20"/>
      <c r="K29" s="20"/>
      <c r="L29" s="20"/>
      <c r="M29" s="20"/>
      <c r="N29" s="20"/>
      <c r="O29" s="20"/>
      <c r="P29" s="20"/>
      <c r="Q29" s="20"/>
      <c r="R29" s="20"/>
      <c r="S29" s="176"/>
      <c r="T29" s="176"/>
      <c r="U29" s="176"/>
      <c r="V29" s="176"/>
      <c r="W29" s="195"/>
      <c r="X29" s="195"/>
      <c r="Y29" s="195"/>
      <c r="Z29" s="20"/>
      <c r="AA29" s="20"/>
      <c r="AB29" s="20"/>
      <c r="AC29" s="20"/>
      <c r="AD29" s="20"/>
      <c r="AE29" s="20"/>
      <c r="AF29" s="195"/>
      <c r="AG29" s="20"/>
    </row>
    <row r="30" spans="2:35">
      <c r="B30" s="10" t="s">
        <v>154</v>
      </c>
      <c r="C30" s="20"/>
      <c r="D30" s="20"/>
      <c r="E30" s="20"/>
      <c r="F30" s="20"/>
      <c r="G30" s="20"/>
      <c r="H30" s="20"/>
      <c r="I30" s="20"/>
      <c r="J30" s="20"/>
      <c r="K30" s="20"/>
      <c r="L30" s="20"/>
      <c r="M30" s="20"/>
      <c r="N30" s="20"/>
      <c r="O30" s="20"/>
      <c r="P30" s="20"/>
      <c r="Q30" s="20"/>
      <c r="R30" s="20"/>
      <c r="S30" s="176"/>
      <c r="T30" s="176"/>
      <c r="U30" s="176"/>
      <c r="V30" s="176"/>
      <c r="W30" s="195"/>
      <c r="X30" s="195"/>
      <c r="Y30" s="195"/>
      <c r="Z30" s="20"/>
      <c r="AA30" s="20"/>
      <c r="AB30" s="20"/>
      <c r="AC30" s="20"/>
      <c r="AD30" s="20"/>
      <c r="AE30" s="20"/>
      <c r="AF30" s="195"/>
      <c r="AG30" s="20"/>
    </row>
    <row r="31" spans="2:35">
      <c r="B31" s="3" t="s">
        <v>155</v>
      </c>
      <c r="C31" s="20">
        <v>1646.5</v>
      </c>
      <c r="D31" s="20">
        <v>0</v>
      </c>
      <c r="E31" s="20">
        <v>5781.8</v>
      </c>
      <c r="F31" s="20">
        <v>7267.1</v>
      </c>
      <c r="G31" s="20">
        <v>-0.81100000000000005</v>
      </c>
      <c r="H31" s="20">
        <v>0</v>
      </c>
      <c r="I31" s="20">
        <v>5874.8890000000001</v>
      </c>
      <c r="J31" s="20">
        <v>436.322</v>
      </c>
      <c r="K31" s="20">
        <v>4875</v>
      </c>
      <c r="L31" s="20">
        <v>5451</v>
      </c>
      <c r="M31" s="20">
        <v>-5.0500407268927461E-4</v>
      </c>
      <c r="N31" s="20">
        <v>9</v>
      </c>
      <c r="O31" s="20">
        <v>0</v>
      </c>
      <c r="P31" s="20">
        <v>2000</v>
      </c>
      <c r="Q31" s="20" t="s">
        <v>147</v>
      </c>
      <c r="R31" s="20">
        <v>0</v>
      </c>
      <c r="S31" s="176">
        <v>0</v>
      </c>
      <c r="T31" s="176">
        <v>0</v>
      </c>
      <c r="U31" s="274">
        <v>0</v>
      </c>
      <c r="V31" s="274">
        <v>0</v>
      </c>
      <c r="W31" s="274">
        <v>0</v>
      </c>
      <c r="X31" s="274">
        <v>0</v>
      </c>
      <c r="Y31" s="176">
        <v>0</v>
      </c>
      <c r="Z31" s="274"/>
      <c r="AA31" s="176"/>
      <c r="AB31" s="176">
        <v>14695.400000000001</v>
      </c>
      <c r="AC31" s="176">
        <v>6310.4000000000005</v>
      </c>
      <c r="AD31" s="176">
        <v>10335</v>
      </c>
      <c r="AE31" s="176">
        <v>2000</v>
      </c>
      <c r="AF31" s="176">
        <v>0</v>
      </c>
      <c r="AG31" s="20"/>
    </row>
    <row r="32" spans="2:35">
      <c r="B32" s="3" t="s">
        <v>156</v>
      </c>
      <c r="C32" s="20">
        <v>-35.4</v>
      </c>
      <c r="D32" s="20">
        <v>0</v>
      </c>
      <c r="E32" s="20">
        <v>-116.2</v>
      </c>
      <c r="F32" s="20">
        <v>151.6</v>
      </c>
      <c r="G32" s="20">
        <v>0</v>
      </c>
      <c r="H32" s="20">
        <v>0</v>
      </c>
      <c r="I32" s="20">
        <v>0</v>
      </c>
      <c r="J32" s="20">
        <v>-129.6</v>
      </c>
      <c r="K32" s="20">
        <v>0</v>
      </c>
      <c r="L32" s="20">
        <v>-9</v>
      </c>
      <c r="M32" s="20">
        <v>0.46299999999999919</v>
      </c>
      <c r="N32" s="20">
        <v>0</v>
      </c>
      <c r="O32" s="20">
        <v>0</v>
      </c>
      <c r="P32" s="20">
        <v>-42</v>
      </c>
      <c r="Q32" s="20" t="s">
        <v>147</v>
      </c>
      <c r="R32" s="20">
        <v>0</v>
      </c>
      <c r="S32" s="176">
        <v>0</v>
      </c>
      <c r="T32" s="176">
        <v>0</v>
      </c>
      <c r="U32" s="274">
        <v>0</v>
      </c>
      <c r="V32" s="274">
        <v>0</v>
      </c>
      <c r="W32" s="274">
        <v>0</v>
      </c>
      <c r="X32" s="274">
        <v>0</v>
      </c>
      <c r="Y32" s="176">
        <v>0</v>
      </c>
      <c r="Z32" s="274"/>
      <c r="AA32" s="176"/>
      <c r="AB32" s="176">
        <v>0</v>
      </c>
      <c r="AC32" s="176">
        <v>-129.6</v>
      </c>
      <c r="AD32" s="176">
        <v>-9</v>
      </c>
      <c r="AE32" s="176">
        <v>-42</v>
      </c>
      <c r="AF32" s="176">
        <v>0</v>
      </c>
      <c r="AG32" s="20"/>
    </row>
    <row r="33" spans="2:39">
      <c r="B33" s="3" t="s">
        <v>157</v>
      </c>
      <c r="C33" s="20">
        <v>0</v>
      </c>
      <c r="D33" s="20">
        <v>0</v>
      </c>
      <c r="E33" s="20">
        <v>0</v>
      </c>
      <c r="F33" s="20">
        <v>0</v>
      </c>
      <c r="G33" s="20">
        <v>0</v>
      </c>
      <c r="H33" s="20">
        <v>0</v>
      </c>
      <c r="I33" s="20">
        <v>0</v>
      </c>
      <c r="J33" s="20">
        <v>0</v>
      </c>
      <c r="K33" s="20">
        <v>0</v>
      </c>
      <c r="L33" s="20">
        <v>0</v>
      </c>
      <c r="M33" s="20">
        <v>0</v>
      </c>
      <c r="N33" s="20">
        <v>0</v>
      </c>
      <c r="O33" s="20">
        <v>0</v>
      </c>
      <c r="P33" s="20">
        <v>0</v>
      </c>
      <c r="Q33" s="20">
        <v>0</v>
      </c>
      <c r="R33" s="20">
        <v>0</v>
      </c>
      <c r="S33" s="176">
        <v>0</v>
      </c>
      <c r="T33" s="176">
        <v>0</v>
      </c>
      <c r="U33" s="274">
        <v>0</v>
      </c>
      <c r="V33" s="274">
        <v>0</v>
      </c>
      <c r="W33" s="274">
        <v>0</v>
      </c>
      <c r="X33" s="274">
        <v>-72</v>
      </c>
      <c r="Y33" s="176">
        <v>-428</v>
      </c>
      <c r="Z33" s="274"/>
      <c r="AA33" s="176"/>
      <c r="AB33" s="176">
        <v>0</v>
      </c>
      <c r="AC33" s="176">
        <v>0</v>
      </c>
      <c r="AD33" s="176">
        <v>0</v>
      </c>
      <c r="AE33" s="176">
        <v>0</v>
      </c>
      <c r="AF33" s="176">
        <v>0</v>
      </c>
      <c r="AG33" s="20"/>
    </row>
    <row r="34" spans="2:39">
      <c r="B34" s="3" t="s">
        <v>158</v>
      </c>
      <c r="C34" s="20">
        <v>337.1</v>
      </c>
      <c r="D34" s="20">
        <v>513.70000000000005</v>
      </c>
      <c r="E34" s="20">
        <v>0</v>
      </c>
      <c r="F34" s="20">
        <v>0</v>
      </c>
      <c r="G34" s="20">
        <v>661.226</v>
      </c>
      <c r="H34" s="20">
        <v>438.06</v>
      </c>
      <c r="I34" s="20">
        <v>325.59100000000001</v>
      </c>
      <c r="J34" s="20">
        <v>17435.922999999999</v>
      </c>
      <c r="K34" s="20">
        <v>2739</v>
      </c>
      <c r="L34" s="20">
        <v>3009</v>
      </c>
      <c r="M34" s="20">
        <v>530.58624538469098</v>
      </c>
      <c r="N34" s="20">
        <v>-159</v>
      </c>
      <c r="O34" s="20">
        <v>616</v>
      </c>
      <c r="P34" s="20">
        <v>100</v>
      </c>
      <c r="Q34" s="20">
        <v>700</v>
      </c>
      <c r="R34" s="20">
        <v>631</v>
      </c>
      <c r="S34" s="176">
        <v>626</v>
      </c>
      <c r="T34" s="176">
        <v>5915</v>
      </c>
      <c r="U34" s="176">
        <v>343</v>
      </c>
      <c r="V34" s="176">
        <v>388</v>
      </c>
      <c r="W34" s="176">
        <v>541</v>
      </c>
      <c r="X34" s="176">
        <v>472</v>
      </c>
      <c r="Y34" s="176">
        <v>481</v>
      </c>
      <c r="Z34" s="20"/>
      <c r="AA34" s="20"/>
      <c r="AB34" s="20">
        <v>850.80000000000007</v>
      </c>
      <c r="AC34" s="20">
        <v>18860.8</v>
      </c>
      <c r="AD34" s="20">
        <v>6120</v>
      </c>
      <c r="AE34" s="20">
        <v>2047</v>
      </c>
      <c r="AF34" s="176">
        <v>7272</v>
      </c>
      <c r="AG34" s="20"/>
    </row>
    <row r="35" spans="2:39">
      <c r="B35" s="3" t="s">
        <v>159</v>
      </c>
      <c r="C35" s="20">
        <v>0</v>
      </c>
      <c r="D35" s="20">
        <v>0</v>
      </c>
      <c r="E35" s="20">
        <v>0</v>
      </c>
      <c r="F35" s="20">
        <v>0</v>
      </c>
      <c r="G35" s="20">
        <v>0</v>
      </c>
      <c r="H35" s="20">
        <v>0</v>
      </c>
      <c r="I35" s="20">
        <v>0</v>
      </c>
      <c r="J35" s="20">
        <v>0</v>
      </c>
      <c r="K35" s="20">
        <v>0</v>
      </c>
      <c r="L35" s="20">
        <v>0</v>
      </c>
      <c r="M35" s="20">
        <v>-0.26274444452428725</v>
      </c>
      <c r="N35" s="20">
        <v>0</v>
      </c>
      <c r="O35" s="20">
        <v>0</v>
      </c>
      <c r="P35" s="20">
        <v>0</v>
      </c>
      <c r="Q35" s="20" t="s">
        <v>147</v>
      </c>
      <c r="R35" s="20">
        <v>0</v>
      </c>
      <c r="S35" s="274">
        <v>0</v>
      </c>
      <c r="T35" s="176">
        <v>0</v>
      </c>
      <c r="U35" s="274">
        <v>0</v>
      </c>
      <c r="V35" s="274">
        <v>0</v>
      </c>
      <c r="W35" s="274">
        <v>0</v>
      </c>
      <c r="X35" s="274">
        <v>0</v>
      </c>
      <c r="Y35" s="176">
        <v>0</v>
      </c>
      <c r="Z35" s="201"/>
      <c r="AA35" s="20"/>
      <c r="AB35" s="20">
        <v>0</v>
      </c>
      <c r="AC35" s="20">
        <v>0</v>
      </c>
      <c r="AD35" s="20">
        <v>0</v>
      </c>
      <c r="AE35" s="20">
        <v>0</v>
      </c>
      <c r="AF35" s="176">
        <v>0</v>
      </c>
      <c r="AG35" s="20"/>
    </row>
    <row r="36" spans="2:39">
      <c r="B36" s="3" t="s">
        <v>160</v>
      </c>
      <c r="C36" s="20">
        <v>0</v>
      </c>
      <c r="D36" s="20">
        <v>0</v>
      </c>
      <c r="E36" s="20">
        <v>0</v>
      </c>
      <c r="F36" s="20">
        <v>0</v>
      </c>
      <c r="G36" s="20">
        <v>0</v>
      </c>
      <c r="H36" s="20">
        <v>0</v>
      </c>
      <c r="I36" s="20">
        <v>0</v>
      </c>
      <c r="J36" s="20">
        <v>0</v>
      </c>
      <c r="K36" s="20">
        <v>0</v>
      </c>
      <c r="L36" s="20">
        <v>0</v>
      </c>
      <c r="M36" s="20">
        <v>0</v>
      </c>
      <c r="N36" s="20">
        <v>0</v>
      </c>
      <c r="O36" s="20">
        <v>0</v>
      </c>
      <c r="P36" s="20">
        <v>0</v>
      </c>
      <c r="Q36" s="20">
        <v>0</v>
      </c>
      <c r="R36" s="20">
        <v>0</v>
      </c>
      <c r="S36" s="176">
        <v>9885</v>
      </c>
      <c r="T36" s="176">
        <v>0</v>
      </c>
      <c r="U36" s="274">
        <v>0</v>
      </c>
      <c r="V36" s="274">
        <v>0</v>
      </c>
      <c r="W36" s="274">
        <v>0</v>
      </c>
      <c r="X36" s="274">
        <v>0</v>
      </c>
      <c r="Y36" s="176">
        <v>0</v>
      </c>
      <c r="Z36" s="201"/>
      <c r="AA36" s="20"/>
      <c r="AB36" s="20">
        <v>0</v>
      </c>
      <c r="AC36" s="20">
        <v>0</v>
      </c>
      <c r="AD36" s="20">
        <v>0</v>
      </c>
      <c r="AE36" s="20">
        <v>0</v>
      </c>
      <c r="AF36" s="176">
        <v>9885</v>
      </c>
      <c r="AG36" s="20"/>
    </row>
    <row r="37" spans="2:39">
      <c r="B37" s="3" t="s">
        <v>161</v>
      </c>
      <c r="C37" s="20">
        <v>0</v>
      </c>
      <c r="D37" s="20">
        <v>0</v>
      </c>
      <c r="E37" s="20">
        <v>0</v>
      </c>
      <c r="F37" s="20">
        <v>0</v>
      </c>
      <c r="G37" s="20">
        <v>0</v>
      </c>
      <c r="H37" s="20">
        <v>0</v>
      </c>
      <c r="I37" s="20">
        <v>0</v>
      </c>
      <c r="J37" s="20">
        <v>0</v>
      </c>
      <c r="K37" s="20">
        <v>0</v>
      </c>
      <c r="L37" s="20">
        <v>0</v>
      </c>
      <c r="M37" s="20">
        <v>0</v>
      </c>
      <c r="N37" s="20">
        <v>0</v>
      </c>
      <c r="O37" s="20">
        <v>115</v>
      </c>
      <c r="P37" s="20">
        <v>233</v>
      </c>
      <c r="Q37" s="20">
        <v>613</v>
      </c>
      <c r="R37" s="20">
        <v>662</v>
      </c>
      <c r="S37" s="176">
        <v>89</v>
      </c>
      <c r="T37" s="176">
        <v>169</v>
      </c>
      <c r="U37" s="176">
        <v>190</v>
      </c>
      <c r="V37" s="176">
        <v>-4566</v>
      </c>
      <c r="W37" s="176">
        <v>94</v>
      </c>
      <c r="X37" s="176">
        <v>104</v>
      </c>
      <c r="Y37" s="176">
        <v>-470</v>
      </c>
      <c r="Z37" s="201"/>
      <c r="AA37" s="20"/>
      <c r="AB37" s="20">
        <v>0</v>
      </c>
      <c r="AC37" s="20">
        <v>0</v>
      </c>
      <c r="AD37" s="20">
        <v>0</v>
      </c>
      <c r="AE37" s="20">
        <v>1623</v>
      </c>
      <c r="AF37" s="176">
        <v>-4118</v>
      </c>
      <c r="AG37" s="20"/>
    </row>
    <row r="38" spans="2:39">
      <c r="B38" s="3" t="s">
        <v>162</v>
      </c>
      <c r="C38" s="20">
        <v>-7.9</v>
      </c>
      <c r="D38" s="20">
        <v>0</v>
      </c>
      <c r="E38" s="20">
        <v>-261.39999999999998</v>
      </c>
      <c r="F38" s="20">
        <v>-551.6</v>
      </c>
      <c r="G38" s="20">
        <v>-9.14</v>
      </c>
      <c r="H38" s="20">
        <v>-262.46699999999998</v>
      </c>
      <c r="I38" s="20">
        <v>-61.067</v>
      </c>
      <c r="J38" s="20">
        <v>315.97399999999999</v>
      </c>
      <c r="K38" s="20">
        <v>-42</v>
      </c>
      <c r="L38" s="20">
        <v>-6703</v>
      </c>
      <c r="M38" s="20">
        <v>-43.658900252221429</v>
      </c>
      <c r="N38" s="20">
        <v>-561</v>
      </c>
      <c r="O38" s="20">
        <v>-279</v>
      </c>
      <c r="P38" s="20">
        <v>-390</v>
      </c>
      <c r="Q38" s="20">
        <v>-953</v>
      </c>
      <c r="R38" s="20">
        <v>-828</v>
      </c>
      <c r="S38" s="176">
        <v>-13165</v>
      </c>
      <c r="T38" s="176">
        <v>-6004</v>
      </c>
      <c r="U38" s="176">
        <v>-511</v>
      </c>
      <c r="V38" s="176">
        <v>-5083</v>
      </c>
      <c r="W38" s="176">
        <v>-307</v>
      </c>
      <c r="X38" s="176">
        <v>-507</v>
      </c>
      <c r="Y38" s="176">
        <v>-288</v>
      </c>
      <c r="Z38" s="20"/>
      <c r="AA38" s="20"/>
      <c r="AB38" s="20">
        <v>-820.9</v>
      </c>
      <c r="AC38" s="20">
        <v>-16.699999999999989</v>
      </c>
      <c r="AD38" s="20">
        <v>-7443</v>
      </c>
      <c r="AE38" s="20">
        <v>-2450</v>
      </c>
      <c r="AF38" s="176">
        <v>-24763</v>
      </c>
      <c r="AG38" s="20"/>
    </row>
    <row r="39" spans="2:39">
      <c r="B39" s="3" t="s">
        <v>163</v>
      </c>
      <c r="C39" s="20">
        <v>-16.634</v>
      </c>
      <c r="D39" s="20">
        <v>-18.798999999999999</v>
      </c>
      <c r="E39" s="20">
        <v>-20.548999999999999</v>
      </c>
      <c r="F39" s="20">
        <v>-24.704000000000001</v>
      </c>
      <c r="G39" s="20">
        <v>-31.956</v>
      </c>
      <c r="H39" s="20">
        <v>-37.6</v>
      </c>
      <c r="I39" s="20">
        <v>-41.468000000000004</v>
      </c>
      <c r="J39" s="20">
        <v>-44.869</v>
      </c>
      <c r="K39" s="20">
        <v>-179</v>
      </c>
      <c r="L39" s="20">
        <v>-82</v>
      </c>
      <c r="M39" s="20">
        <v>-168.73899999999998</v>
      </c>
      <c r="N39" s="20">
        <v>-166</v>
      </c>
      <c r="O39" s="20">
        <v>-120</v>
      </c>
      <c r="P39" s="20">
        <v>-108</v>
      </c>
      <c r="Q39" s="20">
        <v>-107</v>
      </c>
      <c r="R39" s="20">
        <v>-102</v>
      </c>
      <c r="S39" s="176">
        <v>-90</v>
      </c>
      <c r="T39" s="176">
        <v>-75</v>
      </c>
      <c r="U39" s="176">
        <v>-78</v>
      </c>
      <c r="V39" s="176">
        <v>-73</v>
      </c>
      <c r="W39" s="176">
        <v>-67</v>
      </c>
      <c r="X39" s="176">
        <v>-67</v>
      </c>
      <c r="Y39" s="176">
        <v>-61</v>
      </c>
      <c r="Z39" s="20"/>
      <c r="AA39" s="20"/>
      <c r="AB39" s="20">
        <v>-80.686000000000007</v>
      </c>
      <c r="AC39" s="20">
        <v>-155.893</v>
      </c>
      <c r="AD39" s="177">
        <v>-502</v>
      </c>
      <c r="AE39" s="177">
        <v>-437</v>
      </c>
      <c r="AF39" s="276">
        <v>-316</v>
      </c>
      <c r="AG39" s="177"/>
    </row>
    <row r="40" spans="2:39">
      <c r="B40" s="12" t="s">
        <v>164</v>
      </c>
      <c r="C40" s="21">
        <v>1923.6659999999997</v>
      </c>
      <c r="D40" s="21">
        <v>494.90100000000007</v>
      </c>
      <c r="E40" s="21">
        <v>5383.6510000000007</v>
      </c>
      <c r="F40" s="21">
        <v>6842.3960000000006</v>
      </c>
      <c r="G40" s="21">
        <v>619.31899999999996</v>
      </c>
      <c r="H40" s="21">
        <v>137.99300000000002</v>
      </c>
      <c r="I40" s="21">
        <v>6097.9450000000006</v>
      </c>
      <c r="J40" s="21">
        <v>18013.75</v>
      </c>
      <c r="K40" s="21">
        <v>7393</v>
      </c>
      <c r="L40" s="21">
        <v>1666</v>
      </c>
      <c r="M40" s="21">
        <v>318.38809568387256</v>
      </c>
      <c r="N40" s="21">
        <v>-877</v>
      </c>
      <c r="O40" s="21">
        <v>332</v>
      </c>
      <c r="P40" s="21">
        <v>1793</v>
      </c>
      <c r="Q40" s="21">
        <v>253</v>
      </c>
      <c r="R40" s="21">
        <v>363</v>
      </c>
      <c r="S40" s="247">
        <v>-2655</v>
      </c>
      <c r="T40" s="247">
        <v>5</v>
      </c>
      <c r="U40" s="247">
        <v>-56</v>
      </c>
      <c r="V40" s="247">
        <v>-9335</v>
      </c>
      <c r="W40" s="247">
        <v>261</v>
      </c>
      <c r="X40" s="247">
        <v>-70</v>
      </c>
      <c r="Y40" s="247">
        <v>-766</v>
      </c>
      <c r="Z40" s="21"/>
      <c r="AA40" s="21"/>
      <c r="AB40" s="21">
        <v>14644</v>
      </c>
      <c r="AC40" s="21">
        <v>24869.006999999998</v>
      </c>
      <c r="AD40" s="22">
        <v>8501</v>
      </c>
      <c r="AE40" s="22">
        <v>2741</v>
      </c>
      <c r="AF40" s="246">
        <v>-12041</v>
      </c>
      <c r="AG40" s="22"/>
    </row>
    <row r="41" spans="2:39">
      <c r="B41" s="3"/>
      <c r="C41" s="197"/>
      <c r="D41" s="197"/>
      <c r="E41" s="197"/>
      <c r="F41" s="197"/>
      <c r="G41" s="197"/>
      <c r="H41" s="197"/>
      <c r="I41" s="197"/>
      <c r="J41" s="20"/>
      <c r="K41" s="20"/>
      <c r="L41" s="20"/>
      <c r="M41" s="20"/>
      <c r="N41" s="20"/>
      <c r="O41" s="20"/>
      <c r="P41" s="20"/>
      <c r="Q41" s="20"/>
      <c r="R41" s="20"/>
      <c r="S41" s="176"/>
      <c r="T41" s="195"/>
      <c r="U41" s="195"/>
      <c r="V41" s="176"/>
      <c r="W41" s="176"/>
      <c r="X41" s="195"/>
      <c r="Y41" s="176"/>
      <c r="Z41" s="20"/>
      <c r="AA41" s="20"/>
      <c r="AB41" s="20"/>
      <c r="AC41" s="20"/>
      <c r="AD41" s="20"/>
      <c r="AE41" s="20"/>
      <c r="AF41" s="176"/>
      <c r="AG41" s="20"/>
    </row>
    <row r="42" spans="2:39">
      <c r="B42" s="16" t="s">
        <v>165</v>
      </c>
      <c r="C42" s="27"/>
      <c r="D42" s="27"/>
      <c r="E42" s="27"/>
      <c r="F42" s="27"/>
      <c r="G42" s="27"/>
      <c r="H42" s="252"/>
      <c r="I42" s="27"/>
      <c r="J42" s="27"/>
      <c r="K42" s="27"/>
      <c r="L42" s="27"/>
      <c r="M42" s="27"/>
      <c r="N42" s="27"/>
      <c r="O42" s="27">
        <v>-772</v>
      </c>
      <c r="P42" s="27">
        <v>1478</v>
      </c>
      <c r="Q42" s="27">
        <v>-1694</v>
      </c>
      <c r="R42" s="27">
        <v>-223</v>
      </c>
      <c r="S42" s="253">
        <v>-422</v>
      </c>
      <c r="T42" s="253">
        <v>1097</v>
      </c>
      <c r="U42" s="253">
        <v>251</v>
      </c>
      <c r="V42" s="253">
        <v>3938</v>
      </c>
      <c r="W42" s="253">
        <v>-213</v>
      </c>
      <c r="X42" s="253">
        <v>-735</v>
      </c>
      <c r="Y42" s="253">
        <v>-1191</v>
      </c>
      <c r="Z42" s="253"/>
      <c r="AA42" s="27"/>
      <c r="AB42" s="27"/>
      <c r="AC42" s="27"/>
      <c r="AD42" s="27"/>
      <c r="AE42" s="27">
        <v>-1210</v>
      </c>
      <c r="AF42" s="253">
        <v>4866</v>
      </c>
      <c r="AG42" s="27"/>
      <c r="AM42" s="109"/>
    </row>
    <row r="43" spans="2:39">
      <c r="B43" s="16" t="s">
        <v>166</v>
      </c>
      <c r="C43" s="27"/>
      <c r="D43" s="27"/>
      <c r="E43" s="27"/>
      <c r="F43" s="27"/>
      <c r="G43" s="27"/>
      <c r="H43" s="27"/>
      <c r="I43" s="27"/>
      <c r="J43" s="27"/>
      <c r="K43" s="27"/>
      <c r="L43" s="27"/>
      <c r="M43" s="27"/>
      <c r="N43" s="27"/>
      <c r="O43" s="27">
        <v>-99</v>
      </c>
      <c r="P43" s="27">
        <v>143</v>
      </c>
      <c r="Q43" s="27">
        <v>28</v>
      </c>
      <c r="R43" s="27">
        <v>-96</v>
      </c>
      <c r="S43" s="253">
        <f>165-1+4</f>
        <v>168</v>
      </c>
      <c r="T43" s="253">
        <f>-215</f>
        <v>-215</v>
      </c>
      <c r="U43" s="253">
        <v>654</v>
      </c>
      <c r="V43" s="253">
        <v>4666</v>
      </c>
      <c r="W43" s="253">
        <v>-1</v>
      </c>
      <c r="X43" s="253">
        <v>1</v>
      </c>
      <c r="Y43" s="253">
        <f>-38+533</f>
        <v>495</v>
      </c>
      <c r="Z43" s="27"/>
      <c r="AA43" s="27"/>
      <c r="AB43" s="27"/>
      <c r="AC43" s="27"/>
      <c r="AD43" s="27"/>
      <c r="AE43" s="27">
        <v>-24</v>
      </c>
      <c r="AF43" s="253">
        <v>5274</v>
      </c>
      <c r="AG43" s="27"/>
      <c r="AM43" s="109"/>
    </row>
    <row r="44" spans="2:39">
      <c r="B44" s="16" t="s">
        <v>167</v>
      </c>
      <c r="C44" s="27">
        <v>1038.2999999999997</v>
      </c>
      <c r="D44" s="27">
        <v>40.899999999999977</v>
      </c>
      <c r="E44" s="27">
        <v>3405.0960000000005</v>
      </c>
      <c r="F44" s="27">
        <v>7331.2530000000006</v>
      </c>
      <c r="G44" s="27">
        <v>-1880.2040000000002</v>
      </c>
      <c r="H44" s="27">
        <v>-2542</v>
      </c>
      <c r="I44" s="27">
        <v>5258.9040000000005</v>
      </c>
      <c r="J44" s="27">
        <v>-9228.3370000000032</v>
      </c>
      <c r="K44" s="27">
        <v>4052</v>
      </c>
      <c r="L44" s="27">
        <v>-1536</v>
      </c>
      <c r="M44" s="27">
        <v>-2561.352369841276</v>
      </c>
      <c r="N44" s="27">
        <v>-1561.4</v>
      </c>
      <c r="O44" s="27">
        <v>-871</v>
      </c>
      <c r="P44" s="27">
        <v>1621</v>
      </c>
      <c r="Q44" s="27">
        <v>-1666</v>
      </c>
      <c r="R44" s="27">
        <v>-319</v>
      </c>
      <c r="S44" s="253">
        <v>-254</v>
      </c>
      <c r="T44" s="253">
        <v>882</v>
      </c>
      <c r="U44" s="253">
        <v>905</v>
      </c>
      <c r="V44" s="253">
        <v>8607</v>
      </c>
      <c r="W44" s="253">
        <v>-214</v>
      </c>
      <c r="X44" s="253">
        <v>-734</v>
      </c>
      <c r="Y44" s="253">
        <v>-696</v>
      </c>
      <c r="Z44" s="27"/>
      <c r="AA44" s="27"/>
      <c r="AB44" s="27">
        <v>11815.549000000003</v>
      </c>
      <c r="AC44" s="27">
        <v>-8391.9560000000056</v>
      </c>
      <c r="AD44" s="27">
        <v>-1606</v>
      </c>
      <c r="AE44" s="27">
        <v>-1234</v>
      </c>
      <c r="AF44" s="253">
        <v>10141</v>
      </c>
      <c r="AG44" s="27"/>
      <c r="AM44" s="109"/>
    </row>
    <row r="45" spans="2:39">
      <c r="B45" s="3" t="s">
        <v>168</v>
      </c>
      <c r="C45" s="20">
        <v>2318.3000000000002</v>
      </c>
      <c r="D45" s="20">
        <v>3331.1</v>
      </c>
      <c r="E45" s="20">
        <v>3375.1</v>
      </c>
      <c r="F45" s="20">
        <v>6714.8</v>
      </c>
      <c r="G45" s="20">
        <v>14103.915000000001</v>
      </c>
      <c r="H45" s="20">
        <v>12222.152</v>
      </c>
      <c r="I45" s="20">
        <v>9724.4</v>
      </c>
      <c r="J45" s="20">
        <v>15030.627</v>
      </c>
      <c r="K45" s="20">
        <v>5810</v>
      </c>
      <c r="L45" s="20">
        <v>10227</v>
      </c>
      <c r="M45" s="20">
        <v>8879</v>
      </c>
      <c r="N45" s="20">
        <v>6198</v>
      </c>
      <c r="O45" s="20">
        <v>4661.6000000000004</v>
      </c>
      <c r="P45" s="20">
        <v>3952</v>
      </c>
      <c r="Q45" s="20">
        <v>5520</v>
      </c>
      <c r="R45" s="20">
        <v>3683</v>
      </c>
      <c r="S45" s="176">
        <v>3507</v>
      </c>
      <c r="T45" s="176">
        <v>3221</v>
      </c>
      <c r="U45" s="176">
        <v>4052</v>
      </c>
      <c r="V45" s="176">
        <v>5050</v>
      </c>
      <c r="W45" s="176">
        <v>7097</v>
      </c>
      <c r="X45" s="176">
        <v>6879</v>
      </c>
      <c r="Y45" s="176">
        <v>6127</v>
      </c>
      <c r="Z45" s="20"/>
      <c r="AA45" s="20"/>
      <c r="AB45" s="20">
        <v>2318.3000000000002</v>
      </c>
      <c r="AC45" s="20">
        <v>14104.149000000001</v>
      </c>
      <c r="AD45" s="20">
        <v>5810</v>
      </c>
      <c r="AE45" s="20">
        <v>4662</v>
      </c>
      <c r="AF45" s="176">
        <v>3507</v>
      </c>
      <c r="AG45" s="20"/>
    </row>
    <row r="46" spans="2:39">
      <c r="B46" s="3" t="s">
        <v>169</v>
      </c>
      <c r="C46" s="20">
        <v>-25.7</v>
      </c>
      <c r="D46" s="20">
        <v>2.7</v>
      </c>
      <c r="E46" s="20">
        <v>-65.099999999999994</v>
      </c>
      <c r="F46" s="20">
        <v>58.4</v>
      </c>
      <c r="G46" s="20">
        <v>-1.724</v>
      </c>
      <c r="H46" s="20">
        <v>43.56</v>
      </c>
      <c r="I46" s="20">
        <v>47.8</v>
      </c>
      <c r="J46" s="20">
        <v>7.9530000000000003</v>
      </c>
      <c r="K46" s="20">
        <v>365</v>
      </c>
      <c r="L46" s="20">
        <v>188</v>
      </c>
      <c r="M46" s="20">
        <v>-120</v>
      </c>
      <c r="N46" s="20">
        <v>25</v>
      </c>
      <c r="O46" s="20">
        <v>161</v>
      </c>
      <c r="P46" s="20">
        <v>-55</v>
      </c>
      <c r="Q46" s="20">
        <v>-169</v>
      </c>
      <c r="R46" s="20">
        <v>143</v>
      </c>
      <c r="S46" s="176">
        <v>-31</v>
      </c>
      <c r="T46" s="176">
        <v>-51</v>
      </c>
      <c r="U46" s="176">
        <v>92</v>
      </c>
      <c r="V46" s="176">
        <v>-105</v>
      </c>
      <c r="W46" s="176">
        <v>-5</v>
      </c>
      <c r="X46" s="176">
        <v>-18</v>
      </c>
      <c r="Y46" s="176">
        <v>-22</v>
      </c>
      <c r="Z46" s="20"/>
      <c r="AA46" s="20"/>
      <c r="AB46" s="20">
        <v>-29.699999999999996</v>
      </c>
      <c r="AC46" s="20">
        <v>97.588999999999999</v>
      </c>
      <c r="AD46" s="20">
        <v>457</v>
      </c>
      <c r="AE46" s="20">
        <v>80</v>
      </c>
      <c r="AF46" s="176">
        <v>-95</v>
      </c>
      <c r="AG46" s="20"/>
      <c r="AJ46" s="77"/>
    </row>
    <row r="47" spans="2:39">
      <c r="B47" s="3" t="s">
        <v>170</v>
      </c>
      <c r="C47" s="20">
        <v>0</v>
      </c>
      <c r="D47" s="20">
        <v>0</v>
      </c>
      <c r="E47" s="20">
        <v>0</v>
      </c>
      <c r="F47" s="20">
        <v>0</v>
      </c>
      <c r="G47" s="20">
        <v>0</v>
      </c>
      <c r="H47" s="20">
        <v>0</v>
      </c>
      <c r="I47" s="20">
        <v>0</v>
      </c>
      <c r="J47" s="20">
        <v>0</v>
      </c>
      <c r="K47" s="20">
        <v>0</v>
      </c>
      <c r="L47" s="20">
        <v>0</v>
      </c>
      <c r="M47" s="20">
        <v>0</v>
      </c>
      <c r="N47" s="20">
        <v>0</v>
      </c>
      <c r="O47" s="20">
        <v>-1131</v>
      </c>
      <c r="P47" s="20">
        <v>-1245</v>
      </c>
      <c r="Q47" s="20">
        <v>-1229</v>
      </c>
      <c r="R47" s="20">
        <v>-1181</v>
      </c>
      <c r="S47" s="176">
        <v>-1375</v>
      </c>
      <c r="T47" s="176">
        <v>-1162</v>
      </c>
      <c r="U47" s="176">
        <v>-1836</v>
      </c>
      <c r="V47" s="176">
        <v>-6454</v>
      </c>
      <c r="W47" s="176">
        <v>-36</v>
      </c>
      <c r="X47" s="176">
        <v>-37</v>
      </c>
      <c r="Y47" s="176">
        <v>-533</v>
      </c>
      <c r="Z47" s="20"/>
      <c r="AA47" s="20"/>
      <c r="AB47" s="20">
        <v>0</v>
      </c>
      <c r="AC47" s="20">
        <v>0</v>
      </c>
      <c r="AD47" s="177">
        <v>0</v>
      </c>
      <c r="AE47" s="177">
        <v>-1181</v>
      </c>
      <c r="AF47" s="276">
        <v>-6491</v>
      </c>
      <c r="AG47" s="177"/>
    </row>
    <row r="48" spans="2:39">
      <c r="B48" s="12" t="s">
        <v>171</v>
      </c>
      <c r="C48" s="21">
        <v>3330.9</v>
      </c>
      <c r="D48" s="21">
        <v>3374.7</v>
      </c>
      <c r="E48" s="21">
        <v>6715.0959999999995</v>
      </c>
      <c r="F48" s="21">
        <v>14104.453</v>
      </c>
      <c r="G48" s="21">
        <v>12221.987000000001</v>
      </c>
      <c r="H48" s="21">
        <v>9724</v>
      </c>
      <c r="I48" s="21">
        <v>15031.103999999999</v>
      </c>
      <c r="J48" s="21">
        <v>5810.2429999999977</v>
      </c>
      <c r="K48" s="21">
        <v>10227</v>
      </c>
      <c r="L48" s="21">
        <v>8879</v>
      </c>
      <c r="M48" s="21">
        <v>6197.6476301587245</v>
      </c>
      <c r="N48" s="21">
        <v>4661.6000000000004</v>
      </c>
      <c r="O48" s="21">
        <v>2820.6000000000004</v>
      </c>
      <c r="P48" s="21">
        <v>4273</v>
      </c>
      <c r="Q48" s="21">
        <v>2456</v>
      </c>
      <c r="R48" s="21">
        <v>2326</v>
      </c>
      <c r="S48" s="247">
        <v>1847</v>
      </c>
      <c r="T48" s="247">
        <v>2890</v>
      </c>
      <c r="U48" s="247">
        <v>3213</v>
      </c>
      <c r="V48" s="247">
        <v>7061</v>
      </c>
      <c r="W48" s="247">
        <v>6843</v>
      </c>
      <c r="X48" s="247">
        <v>6090</v>
      </c>
      <c r="Y48" s="247">
        <v>4876</v>
      </c>
      <c r="Z48" s="21"/>
      <c r="AA48" s="21"/>
      <c r="AB48" s="21">
        <v>14104.149000000001</v>
      </c>
      <c r="AC48" s="21">
        <v>5809.7819999999956</v>
      </c>
      <c r="AD48" s="22">
        <v>4662</v>
      </c>
      <c r="AE48" s="22">
        <v>2326</v>
      </c>
      <c r="AF48" s="246">
        <v>7061</v>
      </c>
      <c r="AG48" s="22"/>
    </row>
    <row r="49" spans="2:34">
      <c r="C49" s="198"/>
      <c r="D49" s="198"/>
      <c r="E49" s="198"/>
      <c r="F49" s="198"/>
      <c r="G49" s="198"/>
      <c r="H49" s="198"/>
      <c r="I49" s="198"/>
      <c r="J49" s="198"/>
      <c r="K49" s="198"/>
      <c r="L49" s="198"/>
      <c r="M49" s="198"/>
      <c r="N49" s="198"/>
      <c r="O49" s="198"/>
      <c r="P49" s="198"/>
      <c r="Q49" s="198"/>
      <c r="R49" s="192"/>
      <c r="S49" s="192"/>
      <c r="T49" s="192"/>
      <c r="U49" s="176"/>
      <c r="V49" s="192"/>
      <c r="W49" s="176"/>
      <c r="AF49" s="250"/>
    </row>
    <row r="50" spans="2:34">
      <c r="C50" s="198"/>
      <c r="D50" s="198"/>
      <c r="E50" s="198"/>
      <c r="F50" s="198"/>
      <c r="G50" s="198"/>
      <c r="H50" s="198"/>
      <c r="I50" s="198"/>
      <c r="J50" s="198"/>
      <c r="K50" s="198"/>
      <c r="L50" s="198"/>
      <c r="M50" s="198"/>
      <c r="N50" s="198"/>
      <c r="O50" s="198"/>
      <c r="P50" s="198"/>
      <c r="Q50" s="198"/>
      <c r="S50" s="192"/>
      <c r="T50" s="192"/>
      <c r="U50" s="192"/>
      <c r="V50" s="192"/>
      <c r="W50" s="192"/>
    </row>
    <row r="51" spans="2:34">
      <c r="C51" s="198"/>
      <c r="D51" s="198"/>
      <c r="E51" s="198"/>
      <c r="F51" s="198"/>
      <c r="G51" s="198"/>
      <c r="H51" s="198"/>
      <c r="I51" s="198"/>
      <c r="J51" s="198"/>
      <c r="K51" s="198"/>
      <c r="L51" s="198"/>
      <c r="M51" s="198"/>
      <c r="N51" s="198"/>
      <c r="O51" s="198"/>
      <c r="P51" s="198"/>
      <c r="Q51" s="198"/>
      <c r="AB51" s="18"/>
      <c r="AC51" s="18"/>
      <c r="AD51" s="18"/>
      <c r="AE51" s="18"/>
      <c r="AF51" s="18"/>
      <c r="AG51" s="18"/>
    </row>
    <row r="52" spans="2:34">
      <c r="B52" s="143" t="s">
        <v>172</v>
      </c>
      <c r="C52" s="199" t="s">
        <v>3</v>
      </c>
      <c r="D52" s="199" t="s">
        <v>4</v>
      </c>
      <c r="E52" s="199" t="s">
        <v>5</v>
      </c>
      <c r="F52" s="199" t="s">
        <v>6</v>
      </c>
      <c r="G52" s="199" t="s">
        <v>3</v>
      </c>
      <c r="H52" s="199" t="s">
        <v>4</v>
      </c>
      <c r="I52" s="199" t="s">
        <v>5</v>
      </c>
      <c r="J52" s="199" t="s">
        <v>6</v>
      </c>
      <c r="K52" s="199" t="s">
        <v>3</v>
      </c>
      <c r="L52" s="199" t="s">
        <v>4</v>
      </c>
      <c r="M52" s="199" t="s">
        <v>5</v>
      </c>
      <c r="N52" s="199" t="s">
        <v>6</v>
      </c>
      <c r="O52" s="146" t="s">
        <v>8</v>
      </c>
      <c r="P52" s="146" t="s">
        <v>9</v>
      </c>
      <c r="Q52" s="146" t="s">
        <v>10</v>
      </c>
      <c r="R52" s="146" t="s">
        <v>11</v>
      </c>
      <c r="S52" s="146" t="s">
        <v>12</v>
      </c>
      <c r="T52" s="146" t="s">
        <v>13</v>
      </c>
      <c r="U52" s="146" t="s">
        <v>14</v>
      </c>
      <c r="V52" s="146" t="s">
        <v>15</v>
      </c>
      <c r="W52" s="146" t="s">
        <v>12</v>
      </c>
      <c r="X52" s="146" t="s">
        <v>13</v>
      </c>
      <c r="Y52" s="146" t="s">
        <v>14</v>
      </c>
      <c r="Z52" s="146" t="s">
        <v>15</v>
      </c>
      <c r="AA52" s="146"/>
      <c r="AB52" s="146" t="s">
        <v>16</v>
      </c>
      <c r="AC52" s="146" t="s">
        <v>16</v>
      </c>
      <c r="AD52" s="146" t="s">
        <v>16</v>
      </c>
      <c r="AE52" s="146" t="s">
        <v>131</v>
      </c>
      <c r="AF52" s="146" t="s">
        <v>132</v>
      </c>
      <c r="AG52" s="146" t="s">
        <v>18</v>
      </c>
    </row>
    <row r="53" spans="2:34">
      <c r="B53" s="153" t="s">
        <v>2</v>
      </c>
      <c r="C53" s="149">
        <v>2020</v>
      </c>
      <c r="D53" s="149">
        <v>2020</v>
      </c>
      <c r="E53" s="149">
        <v>2020</v>
      </c>
      <c r="F53" s="149">
        <v>2021</v>
      </c>
      <c r="G53" s="149">
        <v>2021</v>
      </c>
      <c r="H53" s="149">
        <v>2021</v>
      </c>
      <c r="I53" s="149">
        <v>2021</v>
      </c>
      <c r="J53" s="149">
        <v>2022</v>
      </c>
      <c r="K53" s="149">
        <v>2022</v>
      </c>
      <c r="L53" s="149">
        <v>2022</v>
      </c>
      <c r="M53" s="149">
        <v>2022</v>
      </c>
      <c r="N53" s="149">
        <v>2023</v>
      </c>
      <c r="O53" s="149">
        <v>2023</v>
      </c>
      <c r="P53" s="149">
        <v>2023</v>
      </c>
      <c r="Q53" s="149">
        <v>2023</v>
      </c>
      <c r="R53" s="149">
        <v>2024</v>
      </c>
      <c r="S53" s="149">
        <v>2024</v>
      </c>
      <c r="T53" s="149">
        <v>2024</v>
      </c>
      <c r="U53" s="149">
        <v>2024</v>
      </c>
      <c r="V53" s="261">
        <v>2025</v>
      </c>
      <c r="W53" s="149">
        <v>2025</v>
      </c>
      <c r="X53" s="149">
        <v>2025</v>
      </c>
      <c r="Y53" s="149">
        <v>2025</v>
      </c>
      <c r="Z53" s="149">
        <v>2026</v>
      </c>
      <c r="AA53" s="149"/>
      <c r="AB53" s="167" t="s">
        <v>19</v>
      </c>
      <c r="AC53" s="167" t="s">
        <v>20</v>
      </c>
      <c r="AD53" s="167" t="s">
        <v>21</v>
      </c>
      <c r="AE53" s="167" t="s">
        <v>22</v>
      </c>
      <c r="AF53" s="262" t="s">
        <v>23</v>
      </c>
      <c r="AG53" s="167" t="s">
        <v>24</v>
      </c>
    </row>
    <row r="54" spans="2:34">
      <c r="B54" s="10" t="s">
        <v>173</v>
      </c>
      <c r="C54" s="194">
        <v>985.60111099999972</v>
      </c>
      <c r="D54" s="194">
        <v>951.12087800000029</v>
      </c>
      <c r="E54" s="194">
        <v>889.31572899999981</v>
      </c>
      <c r="F54" s="194">
        <v>1189.5630000000001</v>
      </c>
      <c r="G54" s="194">
        <v>1572.980241</v>
      </c>
      <c r="H54" s="194">
        <v>1299.2912900000001</v>
      </c>
      <c r="I54" s="194">
        <v>1541.8670450000002</v>
      </c>
      <c r="J54" s="194">
        <v>1527.4996149999999</v>
      </c>
      <c r="K54" s="194">
        <v>1867</v>
      </c>
      <c r="L54" s="194">
        <v>3056.0450000000005</v>
      </c>
      <c r="M54" s="194">
        <v>3005.3586599999976</v>
      </c>
      <c r="N54" s="194">
        <v>1938</v>
      </c>
      <c r="O54" s="194">
        <v>2407</v>
      </c>
      <c r="P54" s="194">
        <v>2172</v>
      </c>
      <c r="Q54" s="194">
        <v>2346</v>
      </c>
      <c r="R54" s="194">
        <v>2007</v>
      </c>
      <c r="S54" s="246">
        <v>1374</v>
      </c>
      <c r="T54" s="246">
        <v>1092</v>
      </c>
      <c r="U54" s="246">
        <v>1722</v>
      </c>
      <c r="V54" s="246">
        <v>1823</v>
      </c>
      <c r="W54" s="246">
        <v>703</v>
      </c>
      <c r="X54" s="246">
        <v>806</v>
      </c>
      <c r="Y54" s="246">
        <f>1195+1</f>
        <v>1196</v>
      </c>
      <c r="Z54" s="194"/>
      <c r="AA54" s="194"/>
      <c r="AB54" s="24">
        <v>4015.6007180000001</v>
      </c>
      <c r="AC54" s="24">
        <v>5941.638191</v>
      </c>
      <c r="AD54" s="24">
        <v>9867</v>
      </c>
      <c r="AE54" s="24">
        <v>8932</v>
      </c>
      <c r="AF54" s="243">
        <v>6011</v>
      </c>
      <c r="AG54" s="24"/>
      <c r="AH54" s="109"/>
    </row>
    <row r="55" spans="2:34">
      <c r="B55" s="3" t="s">
        <v>174</v>
      </c>
      <c r="C55" s="192">
        <v>-44</v>
      </c>
      <c r="D55" s="192">
        <v>-28.9</v>
      </c>
      <c r="E55" s="192">
        <v>-70.400000000000006</v>
      </c>
      <c r="F55" s="192">
        <v>-116.1</v>
      </c>
      <c r="G55" s="192">
        <v>-110.176</v>
      </c>
      <c r="H55" s="192">
        <v>-213.01499999999999</v>
      </c>
      <c r="I55" s="192">
        <v>-133</v>
      </c>
      <c r="J55" s="192">
        <v>-86.009</v>
      </c>
      <c r="K55" s="192">
        <v>-180</v>
      </c>
      <c r="L55" s="192">
        <v>-203</v>
      </c>
      <c r="M55" s="192">
        <v>-360.7257699999999</v>
      </c>
      <c r="N55" s="192">
        <v>-158</v>
      </c>
      <c r="O55" s="192">
        <v>-142</v>
      </c>
      <c r="P55" s="176">
        <v>-210</v>
      </c>
      <c r="Q55" s="176">
        <v>-158</v>
      </c>
      <c r="R55" s="192">
        <v>-99</v>
      </c>
      <c r="S55" s="176">
        <v>-94</v>
      </c>
      <c r="T55" s="176">
        <v>-347</v>
      </c>
      <c r="U55" s="176">
        <v>-187</v>
      </c>
      <c r="V55" s="176">
        <v>-72</v>
      </c>
      <c r="W55" s="176">
        <v>-16</v>
      </c>
      <c r="X55" s="176">
        <v>-275</v>
      </c>
      <c r="Y55" s="176">
        <v>-71</v>
      </c>
      <c r="Z55" s="192"/>
      <c r="AA55" s="192"/>
      <c r="AB55" s="23">
        <v>-259.39999999999998</v>
      </c>
      <c r="AC55" s="23">
        <v>-542.19999999999993</v>
      </c>
      <c r="AD55" s="23">
        <v>-902</v>
      </c>
      <c r="AE55" s="23">
        <v>-609</v>
      </c>
      <c r="AF55" s="26">
        <v>-700</v>
      </c>
      <c r="AG55" s="23"/>
      <c r="AH55" s="109"/>
    </row>
    <row r="56" spans="2:34">
      <c r="B56" s="3" t="s">
        <v>175</v>
      </c>
      <c r="C56" s="192">
        <v>-57.267110999999844</v>
      </c>
      <c r="D56" s="192">
        <v>-60.621878000000223</v>
      </c>
      <c r="E56" s="192">
        <v>34.875271000000282</v>
      </c>
      <c r="F56" s="192">
        <v>145.01199999999977</v>
      </c>
      <c r="G56" s="192">
        <v>-80.966241000000139</v>
      </c>
      <c r="H56" s="192">
        <v>-6.0822900000001781</v>
      </c>
      <c r="I56" s="192">
        <v>78.23095499999954</v>
      </c>
      <c r="J56" s="192">
        <v>348.71638500000023</v>
      </c>
      <c r="K56" s="176">
        <v>91.207864578319999</v>
      </c>
      <c r="L56" s="176">
        <v>-161.93452733805259</v>
      </c>
      <c r="M56" s="176">
        <v>33.736797012422187</v>
      </c>
      <c r="N56" s="192">
        <v>-251</v>
      </c>
      <c r="O56" s="192">
        <v>-314</v>
      </c>
      <c r="P56" s="176">
        <v>-311</v>
      </c>
      <c r="Q56" s="176">
        <v>-321</v>
      </c>
      <c r="R56" s="192">
        <v>-380</v>
      </c>
      <c r="S56" s="176">
        <v>-191</v>
      </c>
      <c r="T56" s="176">
        <v>-1</v>
      </c>
      <c r="U56" s="176">
        <v>-369</v>
      </c>
      <c r="V56" s="176">
        <v>-272</v>
      </c>
      <c r="W56" s="176">
        <v>-96</v>
      </c>
      <c r="X56" s="176">
        <v>-43</v>
      </c>
      <c r="Y56" s="176">
        <v>9</v>
      </c>
      <c r="Z56" s="192"/>
      <c r="AA56" s="192"/>
      <c r="AB56" s="26">
        <v>61.998281999999989</v>
      </c>
      <c r="AC56" s="26">
        <v>339.89880899999946</v>
      </c>
      <c r="AD56" s="26">
        <v>-288</v>
      </c>
      <c r="AE56" s="26">
        <v>-1326</v>
      </c>
      <c r="AF56" s="26">
        <v>-833</v>
      </c>
      <c r="AG56" s="26"/>
      <c r="AH56" s="109"/>
    </row>
    <row r="57" spans="2:34">
      <c r="B57" s="10" t="s">
        <v>176</v>
      </c>
      <c r="C57" s="194">
        <v>884.33399999999983</v>
      </c>
      <c r="D57" s="194">
        <v>861.59900000000005</v>
      </c>
      <c r="E57" s="194">
        <v>853.79100000000017</v>
      </c>
      <c r="F57" s="194">
        <v>1218.4749999999999</v>
      </c>
      <c r="G57" s="194">
        <v>1381.838</v>
      </c>
      <c r="H57" s="194">
        <v>1080.194</v>
      </c>
      <c r="I57" s="194">
        <v>1487.0979999999997</v>
      </c>
      <c r="J57" s="194">
        <v>1790.2070000000001</v>
      </c>
      <c r="K57" s="194">
        <v>1778.2078645783199</v>
      </c>
      <c r="L57" s="194">
        <v>2691.1104726619478</v>
      </c>
      <c r="M57" s="194">
        <v>2678.3696870124199</v>
      </c>
      <c r="N57" s="194">
        <v>1529</v>
      </c>
      <c r="O57" s="194">
        <v>1951</v>
      </c>
      <c r="P57" s="194">
        <v>1651</v>
      </c>
      <c r="Q57" s="194">
        <v>1867</v>
      </c>
      <c r="R57" s="194">
        <v>1528</v>
      </c>
      <c r="S57" s="246">
        <v>1089</v>
      </c>
      <c r="T57" s="246">
        <v>744</v>
      </c>
      <c r="U57" s="246">
        <v>1166</v>
      </c>
      <c r="V57" s="246">
        <v>1480</v>
      </c>
      <c r="W57" s="246">
        <v>592</v>
      </c>
      <c r="X57" s="246">
        <v>488</v>
      </c>
      <c r="Y57" s="246">
        <v>1133</v>
      </c>
      <c r="Z57" s="194"/>
      <c r="AA57" s="194"/>
      <c r="AB57" s="24">
        <v>3818.1990000000001</v>
      </c>
      <c r="AC57" s="24">
        <v>5739.3370000000004</v>
      </c>
      <c r="AD57" s="24">
        <v>8677</v>
      </c>
      <c r="AE57" s="24">
        <v>6997</v>
      </c>
      <c r="AF57" s="243">
        <v>4479</v>
      </c>
      <c r="AG57" s="24"/>
      <c r="AH57" s="109"/>
    </row>
    <row r="58" spans="2:34">
      <c r="B58" s="3" t="s">
        <v>177</v>
      </c>
      <c r="C58" s="192">
        <v>-494.5</v>
      </c>
      <c r="D58" s="192">
        <v>-483.59999999999997</v>
      </c>
      <c r="E58" s="192">
        <v>-557.70000000000005</v>
      </c>
      <c r="F58" s="192">
        <v>-599.29999999999995</v>
      </c>
      <c r="G58" s="192">
        <v>-828.66</v>
      </c>
      <c r="H58" s="192">
        <v>-916.48299999999995</v>
      </c>
      <c r="I58" s="192">
        <v>-968.7</v>
      </c>
      <c r="J58" s="192">
        <v>-998.35700000000008</v>
      </c>
      <c r="K58" s="192">
        <v>-1204</v>
      </c>
      <c r="L58" s="192">
        <v>-1572</v>
      </c>
      <c r="M58" s="192">
        <v>-1412.8940491861672</v>
      </c>
      <c r="N58" s="192">
        <v>-1807</v>
      </c>
      <c r="O58" s="192">
        <v>-1858</v>
      </c>
      <c r="P58" s="176">
        <v>-1867</v>
      </c>
      <c r="Q58" s="176">
        <v>-1623</v>
      </c>
      <c r="R58" s="192">
        <v>-1461</v>
      </c>
      <c r="S58" s="176">
        <v>-934</v>
      </c>
      <c r="T58" s="176">
        <v>-832</v>
      </c>
      <c r="U58" s="176">
        <v>-836</v>
      </c>
      <c r="V58" s="176">
        <v>-785</v>
      </c>
      <c r="W58" s="176">
        <v>-707</v>
      </c>
      <c r="X58" s="176">
        <v>-791</v>
      </c>
      <c r="Y58" s="176">
        <v>-763</v>
      </c>
      <c r="Z58" s="192"/>
      <c r="AA58" s="192"/>
      <c r="AB58" s="23">
        <v>-2135.1</v>
      </c>
      <c r="AC58" s="23">
        <v>-3712.2</v>
      </c>
      <c r="AD58" s="23">
        <v>-5996</v>
      </c>
      <c r="AE58" s="23">
        <v>-6809</v>
      </c>
      <c r="AF58" s="26">
        <v>-3387</v>
      </c>
      <c r="AG58" s="23"/>
      <c r="AH58" s="109"/>
    </row>
    <row r="59" spans="2:34">
      <c r="B59" s="3" t="s">
        <v>178</v>
      </c>
      <c r="C59" s="192">
        <v>-16.2</v>
      </c>
      <c r="D59" s="192">
        <v>-13.1</v>
      </c>
      <c r="E59" s="192">
        <v>-23.6</v>
      </c>
      <c r="F59" s="192">
        <v>-16.7</v>
      </c>
      <c r="G59" s="192">
        <v>-51.2</v>
      </c>
      <c r="H59" s="192">
        <v>-98.417000000000002</v>
      </c>
      <c r="I59" s="192">
        <v>-91.2</v>
      </c>
      <c r="J59" s="192">
        <v>-99.783000000000001</v>
      </c>
      <c r="K59" s="192">
        <v>-76</v>
      </c>
      <c r="L59" s="192">
        <v>-124</v>
      </c>
      <c r="M59" s="192">
        <v>-118.81618116684909</v>
      </c>
      <c r="N59" s="192">
        <v>-178</v>
      </c>
      <c r="O59" s="192">
        <v>-89</v>
      </c>
      <c r="P59" s="176">
        <v>-69</v>
      </c>
      <c r="Q59" s="176">
        <v>-35</v>
      </c>
      <c r="R59" s="192">
        <v>-29</v>
      </c>
      <c r="S59" s="176">
        <v>-53</v>
      </c>
      <c r="T59" s="176">
        <v>-23</v>
      </c>
      <c r="U59" s="176">
        <v>-24</v>
      </c>
      <c r="V59" s="176">
        <v>-19</v>
      </c>
      <c r="W59" s="176">
        <v>-29</v>
      </c>
      <c r="X59" s="176">
        <v>-15</v>
      </c>
      <c r="Y59" s="176">
        <v>-8</v>
      </c>
      <c r="Z59" s="192"/>
      <c r="AA59" s="192"/>
      <c r="AB59" s="23">
        <v>-69.599999999999994</v>
      </c>
      <c r="AC59" s="23">
        <v>-340.6</v>
      </c>
      <c r="AD59" s="23">
        <v>-497</v>
      </c>
      <c r="AE59" s="23">
        <v>-222</v>
      </c>
      <c r="AF59" s="26">
        <v>-120</v>
      </c>
      <c r="AG59" s="23"/>
      <c r="AH59" s="109"/>
    </row>
    <row r="60" spans="2:34">
      <c r="B60" s="3" t="s">
        <v>179</v>
      </c>
      <c r="C60" s="192">
        <v>-17.5</v>
      </c>
      <c r="D60" s="192">
        <v>3.7</v>
      </c>
      <c r="E60" s="192">
        <v>50</v>
      </c>
      <c r="F60" s="192">
        <v>-45.5</v>
      </c>
      <c r="G60" s="192">
        <v>2.93</v>
      </c>
      <c r="H60" s="192">
        <v>-3.1749999999999998</v>
      </c>
      <c r="I60" s="192">
        <v>-9.9</v>
      </c>
      <c r="J60" s="192">
        <v>-61.655000000000001</v>
      </c>
      <c r="K60" s="192">
        <v>-32</v>
      </c>
      <c r="L60" s="192">
        <v>5</v>
      </c>
      <c r="M60" s="192">
        <v>-96.229091202111121</v>
      </c>
      <c r="N60" s="192">
        <v>62</v>
      </c>
      <c r="O60" s="192">
        <v>-224</v>
      </c>
      <c r="P60" s="176">
        <v>-61</v>
      </c>
      <c r="Q60" s="176">
        <v>-64</v>
      </c>
      <c r="R60" s="192">
        <v>-41</v>
      </c>
      <c r="S60" s="176">
        <v>-68</v>
      </c>
      <c r="T60" s="176">
        <v>-52</v>
      </c>
      <c r="U60" s="176">
        <v>97</v>
      </c>
      <c r="V60" s="176">
        <v>-17</v>
      </c>
      <c r="W60" s="176">
        <v>-10</v>
      </c>
      <c r="X60" s="176">
        <v>0</v>
      </c>
      <c r="Y60" s="176">
        <v>0</v>
      </c>
      <c r="Z60" s="192"/>
      <c r="AA60" s="192"/>
      <c r="AB60" s="23">
        <v>-9.2999999999999972</v>
      </c>
      <c r="AC60" s="23">
        <v>-71.8</v>
      </c>
      <c r="AD60" s="23">
        <v>-61</v>
      </c>
      <c r="AE60" s="23">
        <v>-390</v>
      </c>
      <c r="AF60" s="26">
        <v>-40</v>
      </c>
      <c r="AG60" s="23"/>
      <c r="AH60" s="109"/>
    </row>
    <row r="61" spans="2:34">
      <c r="B61" s="10" t="s">
        <v>180</v>
      </c>
      <c r="C61" s="194">
        <v>-528.20000000000005</v>
      </c>
      <c r="D61" s="194">
        <v>-493</v>
      </c>
      <c r="E61" s="194">
        <v>-531.30000000000007</v>
      </c>
      <c r="F61" s="194">
        <v>-661.5</v>
      </c>
      <c r="G61" s="194">
        <v>-876.93000000000006</v>
      </c>
      <c r="H61" s="194">
        <v>-1018.0749999999999</v>
      </c>
      <c r="I61" s="194">
        <v>-1069.8000000000002</v>
      </c>
      <c r="J61" s="194">
        <v>-1159.7950000000001</v>
      </c>
      <c r="K61" s="194">
        <v>-1312</v>
      </c>
      <c r="L61" s="194">
        <v>-1691</v>
      </c>
      <c r="M61" s="194">
        <v>-1627.9393215551272</v>
      </c>
      <c r="N61" s="194">
        <v>-1923</v>
      </c>
      <c r="O61" s="194">
        <v>-2171</v>
      </c>
      <c r="P61" s="194">
        <v>-1997</v>
      </c>
      <c r="Q61" s="194">
        <v>-1722</v>
      </c>
      <c r="R61" s="194">
        <v>-1531</v>
      </c>
      <c r="S61" s="246">
        <v>-1055</v>
      </c>
      <c r="T61" s="246">
        <v>-907</v>
      </c>
      <c r="U61" s="246">
        <v>-764</v>
      </c>
      <c r="V61" s="246">
        <v>-821</v>
      </c>
      <c r="W61" s="246">
        <v>-746</v>
      </c>
      <c r="X61" s="246">
        <v>-806</v>
      </c>
      <c r="Y61" s="246">
        <v>-771</v>
      </c>
      <c r="Z61" s="194"/>
      <c r="AA61" s="194"/>
      <c r="AB61" s="24">
        <v>-2214</v>
      </c>
      <c r="AC61" s="24">
        <v>-4124.6000000000004</v>
      </c>
      <c r="AD61" s="24">
        <v>-6554</v>
      </c>
      <c r="AE61" s="24">
        <v>-7421</v>
      </c>
      <c r="AF61" s="243">
        <v>-3547</v>
      </c>
      <c r="AG61" s="24"/>
      <c r="AH61" s="109"/>
    </row>
    <row r="62" spans="2:34">
      <c r="B62" s="10" t="s">
        <v>181</v>
      </c>
      <c r="C62" s="194">
        <v>356.13399999999979</v>
      </c>
      <c r="D62" s="194">
        <v>368.59900000000005</v>
      </c>
      <c r="E62" s="194">
        <v>322.4910000000001</v>
      </c>
      <c r="F62" s="194">
        <v>556.97499999999991</v>
      </c>
      <c r="G62" s="194">
        <v>504.9079999999999</v>
      </c>
      <c r="H62" s="194">
        <v>62.119000000000028</v>
      </c>
      <c r="I62" s="194">
        <v>417.29799999999955</v>
      </c>
      <c r="J62" s="194">
        <v>630.41200000000003</v>
      </c>
      <c r="K62" s="194">
        <v>466.20786457831991</v>
      </c>
      <c r="L62" s="194">
        <v>999.67047266194777</v>
      </c>
      <c r="M62" s="194">
        <v>1051</v>
      </c>
      <c r="N62" s="194">
        <v>-395</v>
      </c>
      <c r="O62" s="194">
        <v>-220</v>
      </c>
      <c r="P62" s="194">
        <v>-346</v>
      </c>
      <c r="Q62" s="194">
        <v>145</v>
      </c>
      <c r="R62" s="194">
        <v>-3</v>
      </c>
      <c r="S62" s="246">
        <v>34</v>
      </c>
      <c r="T62" s="246">
        <v>-163</v>
      </c>
      <c r="U62" s="246">
        <v>402</v>
      </c>
      <c r="V62" s="246">
        <v>659</v>
      </c>
      <c r="W62" s="246">
        <v>-154</v>
      </c>
      <c r="X62" s="246">
        <v>-318</v>
      </c>
      <c r="Y62" s="246">
        <v>362</v>
      </c>
      <c r="Z62" s="194"/>
      <c r="AA62" s="194"/>
      <c r="AB62" s="24">
        <v>1604.1989999999998</v>
      </c>
      <c r="AC62" s="24">
        <v>1614.7369999999996</v>
      </c>
      <c r="AD62" s="24">
        <v>2123</v>
      </c>
      <c r="AE62" s="24">
        <v>-424</v>
      </c>
      <c r="AF62" s="243">
        <v>932</v>
      </c>
      <c r="AG62" s="24"/>
      <c r="AH62" s="109"/>
    </row>
    <row r="63" spans="2:34">
      <c r="B63" s="3" t="s">
        <v>182</v>
      </c>
      <c r="C63" s="192">
        <v>-137.60000000000002</v>
      </c>
      <c r="D63" s="192">
        <v>-48.79999999999999</v>
      </c>
      <c r="E63" s="192">
        <v>7.1539999999999964</v>
      </c>
      <c r="F63" s="192">
        <v>336.78200000000004</v>
      </c>
      <c r="G63" s="192">
        <v>-731.8309999999999</v>
      </c>
      <c r="H63" s="192">
        <v>-20.26400000000001</v>
      </c>
      <c r="I63" s="192">
        <v>-395.33899999999994</v>
      </c>
      <c r="J63" s="192">
        <v>41.591000000000008</v>
      </c>
      <c r="K63" s="192">
        <v>-1260</v>
      </c>
      <c r="L63" s="192">
        <v>-1936</v>
      </c>
      <c r="M63" s="192">
        <v>670.94376170832368</v>
      </c>
      <c r="N63" s="192">
        <v>363</v>
      </c>
      <c r="O63" s="192">
        <v>-523</v>
      </c>
      <c r="P63" s="176">
        <v>282</v>
      </c>
      <c r="Q63" s="176">
        <v>115</v>
      </c>
      <c r="R63" s="192">
        <v>-269</v>
      </c>
      <c r="S63" s="176">
        <v>-390</v>
      </c>
      <c r="T63" s="176">
        <v>-273</v>
      </c>
      <c r="U63" s="176">
        <v>317</v>
      </c>
      <c r="V63" s="176">
        <v>159</v>
      </c>
      <c r="W63" s="176">
        <v>-162</v>
      </c>
      <c r="X63" s="176">
        <v>-124</v>
      </c>
      <c r="Y63" s="176">
        <v>-437</v>
      </c>
      <c r="Z63" s="192"/>
      <c r="AA63" s="192"/>
      <c r="AB63" s="23">
        <v>157.53600000000003</v>
      </c>
      <c r="AC63" s="23">
        <v>-1105.8429999999998</v>
      </c>
      <c r="AD63" s="23">
        <v>-2162</v>
      </c>
      <c r="AE63" s="23">
        <v>-395</v>
      </c>
      <c r="AF63" s="26">
        <v>-187</v>
      </c>
      <c r="AG63" s="23"/>
      <c r="AH63" s="109"/>
    </row>
    <row r="64" spans="2:34">
      <c r="B64" s="10" t="s">
        <v>183</v>
      </c>
      <c r="C64" s="22">
        <v>218.53399999999976</v>
      </c>
      <c r="D64" s="22">
        <v>319.79900000000004</v>
      </c>
      <c r="E64" s="22">
        <v>329.6450000000001</v>
      </c>
      <c r="F64" s="22">
        <v>893.75699999999995</v>
      </c>
      <c r="G64" s="22">
        <v>-226.923</v>
      </c>
      <c r="H64" s="22">
        <v>41.855000000000018</v>
      </c>
      <c r="I64" s="22">
        <v>21.958999999999605</v>
      </c>
      <c r="J64" s="22">
        <v>672.00300000000004</v>
      </c>
      <c r="K64" s="22">
        <v>-793.79213542168009</v>
      </c>
      <c r="L64" s="22">
        <v>-936.32952733805223</v>
      </c>
      <c r="M64" s="22">
        <v>1722</v>
      </c>
      <c r="N64" s="194">
        <v>-32</v>
      </c>
      <c r="O64" s="194">
        <v>-743</v>
      </c>
      <c r="P64" s="194">
        <v>-64</v>
      </c>
      <c r="Q64" s="194">
        <v>260</v>
      </c>
      <c r="R64" s="194">
        <v>-272</v>
      </c>
      <c r="S64" s="246">
        <v>-356</v>
      </c>
      <c r="T64" s="246">
        <v>-436</v>
      </c>
      <c r="U64" s="246">
        <v>719</v>
      </c>
      <c r="V64" s="246">
        <v>818</v>
      </c>
      <c r="W64" s="246">
        <v>-317</v>
      </c>
      <c r="X64" s="246">
        <v>-441</v>
      </c>
      <c r="Y64" s="246">
        <v>-75</v>
      </c>
      <c r="Z64" s="194"/>
      <c r="AA64" s="194"/>
      <c r="AB64" s="25">
        <v>1761.7349999999999</v>
      </c>
      <c r="AC64" s="25">
        <v>508.89399999999966</v>
      </c>
      <c r="AD64" s="25">
        <v>-39</v>
      </c>
      <c r="AE64" s="25">
        <v>-819</v>
      </c>
      <c r="AF64" s="243">
        <v>745</v>
      </c>
      <c r="AG64" s="25"/>
      <c r="AH64" s="109"/>
    </row>
    <row r="65" spans="2:34">
      <c r="B65" s="3" t="s">
        <v>164</v>
      </c>
      <c r="C65" s="192">
        <v>1923.6659999999997</v>
      </c>
      <c r="D65" s="192">
        <v>494.90100000000007</v>
      </c>
      <c r="E65" s="192">
        <v>5383.6510000000007</v>
      </c>
      <c r="F65" s="192">
        <v>6842.3960000000006</v>
      </c>
      <c r="G65" s="192">
        <v>619.31899999999996</v>
      </c>
      <c r="H65" s="192">
        <v>137.99300000000002</v>
      </c>
      <c r="I65" s="192">
        <v>6097.9450000000006</v>
      </c>
      <c r="J65" s="192">
        <v>18013.75</v>
      </c>
      <c r="K65" s="192">
        <v>5860</v>
      </c>
      <c r="L65" s="192">
        <v>3199</v>
      </c>
      <c r="M65" s="192">
        <v>318</v>
      </c>
      <c r="N65" s="192">
        <v>-877</v>
      </c>
      <c r="O65" s="192">
        <v>332</v>
      </c>
      <c r="P65" s="176">
        <v>1793</v>
      </c>
      <c r="Q65" s="176">
        <v>253</v>
      </c>
      <c r="R65" s="192">
        <v>363</v>
      </c>
      <c r="S65" s="176">
        <v>-2655</v>
      </c>
      <c r="T65" s="176">
        <v>5</v>
      </c>
      <c r="U65" s="176">
        <v>-56</v>
      </c>
      <c r="V65" s="176">
        <v>-9335</v>
      </c>
      <c r="W65" s="176">
        <v>261</v>
      </c>
      <c r="X65" s="176">
        <v>-70</v>
      </c>
      <c r="Y65" s="176">
        <v>-766</v>
      </c>
      <c r="Z65" s="192"/>
      <c r="AA65" s="192"/>
      <c r="AB65" s="23">
        <v>14644.614000000001</v>
      </c>
      <c r="AC65" s="23">
        <v>24869.007000000001</v>
      </c>
      <c r="AD65" s="23">
        <v>8501</v>
      </c>
      <c r="AE65" s="23">
        <v>2741</v>
      </c>
      <c r="AF65" s="26">
        <v>-12041</v>
      </c>
      <c r="AG65" s="23"/>
      <c r="AH65" s="109"/>
    </row>
    <row r="66" spans="2:34">
      <c r="B66" s="3" t="s">
        <v>184</v>
      </c>
      <c r="C66" s="192">
        <v>-1103.8999999999999</v>
      </c>
      <c r="D66" s="192">
        <v>-773.8</v>
      </c>
      <c r="E66" s="192">
        <v>-2308.2000000000003</v>
      </c>
      <c r="F66" s="192">
        <v>-404.9</v>
      </c>
      <c r="G66" s="192">
        <v>-2272.6</v>
      </c>
      <c r="H66" s="192">
        <v>-2722.6099999999997</v>
      </c>
      <c r="I66" s="192">
        <v>-861</v>
      </c>
      <c r="J66" s="192">
        <v>-27914.09</v>
      </c>
      <c r="K66" s="176">
        <v>-1014.20786457832</v>
      </c>
      <c r="L66" s="176">
        <v>-3798.6704726619478</v>
      </c>
      <c r="M66" s="176">
        <v>-4601</v>
      </c>
      <c r="N66" s="192">
        <v>-652</v>
      </c>
      <c r="O66" s="192">
        <v>-361</v>
      </c>
      <c r="P66" s="192">
        <v>-116</v>
      </c>
      <c r="Q66" s="192">
        <v>-1971</v>
      </c>
      <c r="R66" s="192">
        <v>-137</v>
      </c>
      <c r="S66" s="176">
        <f>2762+4</f>
        <v>2766</v>
      </c>
      <c r="T66" s="176">
        <v>1635</v>
      </c>
      <c r="U66" s="176">
        <v>-430</v>
      </c>
      <c r="V66" s="176">
        <v>12572</v>
      </c>
      <c r="W66" s="176">
        <v>-99</v>
      </c>
      <c r="X66" s="176">
        <v>-165</v>
      </c>
      <c r="Y66" s="176">
        <f>-298+1</f>
        <v>-297</v>
      </c>
      <c r="Z66" s="192"/>
      <c r="AA66" s="192"/>
      <c r="AB66" s="26">
        <v>-4590.7999999999993</v>
      </c>
      <c r="AC66" s="26">
        <v>-33770.300000000003</v>
      </c>
      <c r="AD66" s="26">
        <v>-10067</v>
      </c>
      <c r="AE66" s="26">
        <v>-2585</v>
      </c>
      <c r="AF66" s="26">
        <v>16545</v>
      </c>
      <c r="AG66" s="26"/>
      <c r="AH66" s="109"/>
    </row>
    <row r="67" spans="2:34">
      <c r="B67" s="3" t="s">
        <v>185</v>
      </c>
      <c r="C67" s="192">
        <v>0</v>
      </c>
      <c r="D67" s="192">
        <v>0</v>
      </c>
      <c r="E67" s="192">
        <v>0</v>
      </c>
      <c r="F67" s="192">
        <v>0</v>
      </c>
      <c r="G67" s="192">
        <v>0</v>
      </c>
      <c r="H67" s="192">
        <v>0</v>
      </c>
      <c r="I67" s="192">
        <v>0</v>
      </c>
      <c r="J67" s="192">
        <v>0</v>
      </c>
      <c r="K67" s="176">
        <v>0</v>
      </c>
      <c r="L67" s="176">
        <v>0</v>
      </c>
      <c r="M67" s="176">
        <v>0</v>
      </c>
      <c r="N67" s="192">
        <v>0</v>
      </c>
      <c r="O67" s="192">
        <v>0</v>
      </c>
      <c r="P67" s="192">
        <v>-135</v>
      </c>
      <c r="Q67" s="192">
        <v>-236</v>
      </c>
      <c r="R67" s="192">
        <v>-177</v>
      </c>
      <c r="S67" s="176">
        <v>-178</v>
      </c>
      <c r="T67" s="176">
        <v>-107</v>
      </c>
      <c r="U67" s="176">
        <v>19</v>
      </c>
      <c r="V67" s="176">
        <v>-115</v>
      </c>
      <c r="W67" s="176">
        <v>-58</v>
      </c>
      <c r="X67" s="176">
        <v>-59</v>
      </c>
      <c r="Y67" s="176">
        <v>-53</v>
      </c>
      <c r="Z67" s="192"/>
      <c r="AA67" s="192"/>
      <c r="AB67" s="26">
        <v>0</v>
      </c>
      <c r="AC67" s="26">
        <v>0</v>
      </c>
      <c r="AD67" s="26">
        <v>0</v>
      </c>
      <c r="AE67" s="26">
        <v>-548</v>
      </c>
      <c r="AF67" s="26">
        <v>-383</v>
      </c>
      <c r="AG67" s="26"/>
      <c r="AH67" s="109"/>
    </row>
    <row r="68" spans="2:34">
      <c r="B68" s="16" t="s">
        <v>186</v>
      </c>
      <c r="C68" s="27">
        <v>1038.2999999999995</v>
      </c>
      <c r="D68" s="27">
        <v>40.900000000000091</v>
      </c>
      <c r="E68" s="27">
        <v>3405.0960000000009</v>
      </c>
      <c r="F68" s="27">
        <v>7331.2530000000006</v>
      </c>
      <c r="G68" s="27">
        <v>-1880.204</v>
      </c>
      <c r="H68" s="253">
        <v>-2542</v>
      </c>
      <c r="I68" s="27">
        <v>5258.9040000000005</v>
      </c>
      <c r="J68" s="27">
        <v>-9228.3369999999995</v>
      </c>
      <c r="K68" s="27">
        <v>4052.0000000000005</v>
      </c>
      <c r="L68" s="27">
        <v>-1536</v>
      </c>
      <c r="M68" s="27">
        <v>-2561.347579841276</v>
      </c>
      <c r="N68" s="27">
        <v>-1561</v>
      </c>
      <c r="O68" s="27">
        <v>-772</v>
      </c>
      <c r="P68" s="27">
        <v>1478</v>
      </c>
      <c r="Q68" s="27">
        <v>-1694</v>
      </c>
      <c r="R68" s="27">
        <v>-223</v>
      </c>
      <c r="S68" s="253">
        <v>-423</v>
      </c>
      <c r="T68" s="253">
        <v>1097</v>
      </c>
      <c r="U68" s="253">
        <v>251</v>
      </c>
      <c r="V68" s="253">
        <v>3940</v>
      </c>
      <c r="W68" s="253">
        <v>-213</v>
      </c>
      <c r="X68" s="253">
        <v>-735</v>
      </c>
      <c r="Y68" s="253">
        <v>-1191</v>
      </c>
      <c r="Z68" s="253"/>
      <c r="AA68" s="253"/>
      <c r="AB68" s="110">
        <v>11815.549000000001</v>
      </c>
      <c r="AC68" s="110">
        <v>-8392</v>
      </c>
      <c r="AD68" s="110">
        <v>-1606</v>
      </c>
      <c r="AE68" s="110">
        <v>-1211</v>
      </c>
      <c r="AF68" s="277">
        <v>4866</v>
      </c>
      <c r="AG68" s="110"/>
      <c r="AH68" s="109"/>
    </row>
    <row r="69" spans="2:34">
      <c r="C69" s="192"/>
      <c r="D69" s="192"/>
      <c r="E69" s="192"/>
      <c r="F69" s="192"/>
      <c r="G69" s="192"/>
      <c r="H69" s="192"/>
      <c r="I69" s="192"/>
      <c r="J69" s="192"/>
      <c r="K69" s="192"/>
      <c r="L69" s="192"/>
      <c r="M69" s="192"/>
      <c r="N69" s="192"/>
      <c r="O69" s="192"/>
      <c r="P69" s="192"/>
      <c r="Q69" s="192"/>
      <c r="R69" s="192"/>
      <c r="S69" s="195"/>
      <c r="T69" s="176"/>
      <c r="U69" s="195"/>
      <c r="V69" s="195"/>
      <c r="W69" s="195"/>
      <c r="X69" s="195"/>
      <c r="Y69" s="195"/>
      <c r="Z69" s="192"/>
      <c r="AA69" s="24"/>
      <c r="AF69" s="214"/>
    </row>
    <row r="70" spans="2:34">
      <c r="B70" s="2" t="s">
        <v>186</v>
      </c>
      <c r="C70" s="194">
        <v>1038.2999999999997</v>
      </c>
      <c r="D70" s="194">
        <v>40.899999999999977</v>
      </c>
      <c r="E70" s="194">
        <v>3405.0960000000005</v>
      </c>
      <c r="F70" s="194">
        <v>7331.2530000000006</v>
      </c>
      <c r="G70" s="194">
        <v>-1880.2040000000002</v>
      </c>
      <c r="H70" s="194">
        <v>-2542</v>
      </c>
      <c r="I70" s="194">
        <v>5258.9040000000005</v>
      </c>
      <c r="J70" s="194">
        <v>-9228.3370000000032</v>
      </c>
      <c r="K70" s="194">
        <v>4052</v>
      </c>
      <c r="L70" s="194">
        <v>-1536</v>
      </c>
      <c r="M70" s="194">
        <v>-2561</v>
      </c>
      <c r="N70" s="194">
        <v>-1561</v>
      </c>
      <c r="O70" s="194">
        <v>-772</v>
      </c>
      <c r="P70" s="194">
        <v>1478</v>
      </c>
      <c r="Q70" s="194">
        <v>-1694</v>
      </c>
      <c r="R70" s="194">
        <v>-223</v>
      </c>
      <c r="S70" s="246">
        <v>-423</v>
      </c>
      <c r="T70" s="246">
        <v>1097</v>
      </c>
      <c r="U70" s="246">
        <v>251</v>
      </c>
      <c r="V70" s="246">
        <v>3940</v>
      </c>
      <c r="W70" s="246">
        <v>-213</v>
      </c>
      <c r="X70" s="246">
        <v>-735</v>
      </c>
      <c r="Y70" s="246">
        <v>-1191</v>
      </c>
      <c r="Z70" s="194"/>
      <c r="AA70" s="24"/>
      <c r="AB70" s="24">
        <v>11815.549000000001</v>
      </c>
      <c r="AC70" s="24">
        <v>-8391.6370000000024</v>
      </c>
      <c r="AD70" s="24">
        <v>-1606</v>
      </c>
      <c r="AE70" s="24">
        <v>-1211</v>
      </c>
      <c r="AF70" s="243">
        <v>4866</v>
      </c>
      <c r="AG70" s="24"/>
    </row>
    <row r="71" spans="2:34">
      <c r="B71" s="2" t="s">
        <v>164</v>
      </c>
      <c r="C71" s="194">
        <v>-1923.6659999999997</v>
      </c>
      <c r="D71" s="194">
        <v>-494.90100000000007</v>
      </c>
      <c r="E71" s="194">
        <v>-5383.6510000000007</v>
      </c>
      <c r="F71" s="194">
        <v>-6842.3960000000006</v>
      </c>
      <c r="G71" s="194">
        <v>-619.31899999999996</v>
      </c>
      <c r="H71" s="194">
        <v>-137.99300000000002</v>
      </c>
      <c r="I71" s="194">
        <v>-6097.9450000000006</v>
      </c>
      <c r="J71" s="194">
        <v>-18013.75</v>
      </c>
      <c r="K71" s="194">
        <v>-7393</v>
      </c>
      <c r="L71" s="194">
        <v>-1666</v>
      </c>
      <c r="M71" s="194">
        <v>-318.38809568387256</v>
      </c>
      <c r="N71" s="194">
        <v>877</v>
      </c>
      <c r="O71" s="194">
        <v>-332</v>
      </c>
      <c r="P71" s="194">
        <v>-1793</v>
      </c>
      <c r="Q71" s="194">
        <v>-253</v>
      </c>
      <c r="R71" s="194">
        <v>-363</v>
      </c>
      <c r="S71" s="246">
        <v>2655</v>
      </c>
      <c r="T71" s="246">
        <v>-5</v>
      </c>
      <c r="U71" s="246">
        <v>56</v>
      </c>
      <c r="V71" s="246">
        <v>9335</v>
      </c>
      <c r="W71" s="246">
        <v>-261</v>
      </c>
      <c r="X71" s="246">
        <v>70</v>
      </c>
      <c r="Y71" s="246">
        <v>766</v>
      </c>
      <c r="Z71" s="194"/>
      <c r="AA71" s="24"/>
      <c r="AB71" s="24">
        <v>-14644.614000000001</v>
      </c>
      <c r="AC71" s="24">
        <v>-24869.007000000001</v>
      </c>
      <c r="AD71" s="24">
        <v>-8501</v>
      </c>
      <c r="AE71" s="24">
        <v>-2741</v>
      </c>
      <c r="AF71" s="243">
        <v>12041</v>
      </c>
      <c r="AG71" s="24"/>
    </row>
    <row r="72" spans="2:34">
      <c r="B72" s="141" t="s">
        <v>187</v>
      </c>
      <c r="C72" s="192">
        <v>0</v>
      </c>
      <c r="D72" s="192">
        <v>0</v>
      </c>
      <c r="E72" s="192">
        <v>0</v>
      </c>
      <c r="F72" s="192">
        <v>0</v>
      </c>
      <c r="G72" s="192">
        <v>0</v>
      </c>
      <c r="H72" s="192">
        <v>0</v>
      </c>
      <c r="I72" s="192">
        <v>0</v>
      </c>
      <c r="J72" s="192">
        <v>0</v>
      </c>
      <c r="K72" s="192">
        <v>1533</v>
      </c>
      <c r="L72" s="192">
        <v>-1533</v>
      </c>
      <c r="M72" s="192">
        <v>0</v>
      </c>
      <c r="N72" s="192">
        <v>0</v>
      </c>
      <c r="O72" s="192">
        <v>0</v>
      </c>
      <c r="P72" s="192">
        <v>0</v>
      </c>
      <c r="Q72" s="192">
        <v>0</v>
      </c>
      <c r="R72" s="192">
        <v>0</v>
      </c>
      <c r="S72" s="176">
        <v>0</v>
      </c>
      <c r="T72" s="176">
        <v>0</v>
      </c>
      <c r="U72" s="274">
        <v>0</v>
      </c>
      <c r="V72" s="274">
        <v>0</v>
      </c>
      <c r="W72" s="274">
        <v>0</v>
      </c>
      <c r="X72" s="274">
        <v>0</v>
      </c>
      <c r="Y72" s="176">
        <v>0</v>
      </c>
      <c r="Z72" s="251"/>
      <c r="AA72" s="24"/>
      <c r="AB72" s="176">
        <v>0</v>
      </c>
      <c r="AC72" s="176">
        <v>0</v>
      </c>
      <c r="AD72" s="176">
        <v>0</v>
      </c>
      <c r="AE72" s="176">
        <v>0</v>
      </c>
      <c r="AF72" s="176">
        <v>0</v>
      </c>
      <c r="AG72" s="23"/>
    </row>
    <row r="73" spans="2:34">
      <c r="B73" s="141" t="s">
        <v>188</v>
      </c>
      <c r="C73" s="192">
        <v>0</v>
      </c>
      <c r="D73" s="192">
        <v>0</v>
      </c>
      <c r="E73" s="192">
        <v>0</v>
      </c>
      <c r="F73" s="192">
        <v>0</v>
      </c>
      <c r="G73" s="192">
        <v>0</v>
      </c>
      <c r="H73" s="192">
        <v>0</v>
      </c>
      <c r="I73" s="192">
        <v>0</v>
      </c>
      <c r="J73" s="192">
        <v>0</v>
      </c>
      <c r="K73" s="192">
        <v>0</v>
      </c>
      <c r="L73" s="192">
        <v>0</v>
      </c>
      <c r="M73" s="192">
        <v>0</v>
      </c>
      <c r="N73" s="192">
        <v>0</v>
      </c>
      <c r="O73" s="192">
        <v>0</v>
      </c>
      <c r="P73" s="192">
        <v>0</v>
      </c>
      <c r="Q73" s="192">
        <v>0</v>
      </c>
      <c r="R73" s="192">
        <v>0</v>
      </c>
      <c r="S73" s="176">
        <v>0</v>
      </c>
      <c r="T73" s="176">
        <v>0</v>
      </c>
      <c r="U73" s="274">
        <v>0</v>
      </c>
      <c r="V73" s="274">
        <v>0</v>
      </c>
      <c r="W73" s="274">
        <v>33</v>
      </c>
      <c r="X73" s="274">
        <v>0</v>
      </c>
      <c r="Y73" s="176">
        <v>0</v>
      </c>
      <c r="Z73" s="251"/>
      <c r="AA73" s="24"/>
      <c r="AB73" s="176">
        <v>0</v>
      </c>
      <c r="AC73" s="176">
        <v>0</v>
      </c>
      <c r="AD73" s="176">
        <v>0</v>
      </c>
      <c r="AE73" s="176">
        <v>0</v>
      </c>
      <c r="AF73" s="176">
        <v>0</v>
      </c>
      <c r="AG73" s="23"/>
    </row>
    <row r="74" spans="2:34">
      <c r="B74" s="170" t="s">
        <v>189</v>
      </c>
      <c r="C74" s="20">
        <v>1032.7729999999999</v>
      </c>
      <c r="D74" s="20">
        <v>759.529</v>
      </c>
      <c r="E74" s="20">
        <v>2274.0340000000001</v>
      </c>
      <c r="F74" s="20">
        <v>374.07</v>
      </c>
      <c r="G74" s="20">
        <v>2205.5450000000001</v>
      </c>
      <c r="H74" s="20">
        <v>2670.24</v>
      </c>
      <c r="I74" s="20">
        <v>817.51900000000001</v>
      </c>
      <c r="J74" s="20">
        <v>27709.539000000001</v>
      </c>
      <c r="K74" s="20">
        <v>842</v>
      </c>
      <c r="L74" s="20">
        <v>3624</v>
      </c>
      <c r="M74" s="20">
        <v>4065.6301326907701</v>
      </c>
      <c r="N74" s="192">
        <v>403</v>
      </c>
      <c r="O74" s="192">
        <v>86</v>
      </c>
      <c r="P74" s="192">
        <v>62</v>
      </c>
      <c r="Q74" s="192">
        <v>1943</v>
      </c>
      <c r="R74" s="192">
        <v>132</v>
      </c>
      <c r="S74" s="176">
        <v>-3934</v>
      </c>
      <c r="T74" s="176">
        <v>-1649</v>
      </c>
      <c r="U74" s="176">
        <v>401</v>
      </c>
      <c r="V74" s="176">
        <v>-12613</v>
      </c>
      <c r="W74" s="176">
        <v>13</v>
      </c>
      <c r="X74" s="176">
        <f>45+62</f>
        <v>107</v>
      </c>
      <c r="Y74" s="176">
        <v>97</v>
      </c>
      <c r="Z74" s="192"/>
      <c r="AA74" s="24"/>
      <c r="AB74" s="20">
        <v>4440.4059999999999</v>
      </c>
      <c r="AC74" s="20">
        <v>33402.843000000001</v>
      </c>
      <c r="AD74" s="20">
        <v>8935</v>
      </c>
      <c r="AE74" s="20">
        <v>2223</v>
      </c>
      <c r="AF74" s="176">
        <v>-17795</v>
      </c>
      <c r="AG74" s="20"/>
    </row>
    <row r="75" spans="2:34">
      <c r="B75" s="141" t="s">
        <v>49</v>
      </c>
      <c r="C75" s="192">
        <v>71.126999999999995</v>
      </c>
      <c r="D75" s="192">
        <v>14.271000000000001</v>
      </c>
      <c r="E75" s="192">
        <v>34.165999999999997</v>
      </c>
      <c r="F75" s="192">
        <v>30.83</v>
      </c>
      <c r="G75" s="192">
        <v>67.055000000000007</v>
      </c>
      <c r="H75" s="192">
        <v>51.5</v>
      </c>
      <c r="I75" s="192">
        <v>43.481000000000002</v>
      </c>
      <c r="J75" s="192">
        <v>204.55099999999999</v>
      </c>
      <c r="K75" s="192">
        <v>70.239000000000004</v>
      </c>
      <c r="L75" s="192">
        <v>81.44</v>
      </c>
      <c r="M75" s="192">
        <v>116.57966999999999</v>
      </c>
      <c r="N75" s="192">
        <v>22</v>
      </c>
      <c r="O75" s="192">
        <v>7</v>
      </c>
      <c r="P75" s="192">
        <v>0</v>
      </c>
      <c r="Q75" s="192">
        <v>0</v>
      </c>
      <c r="R75" s="17">
        <v>1</v>
      </c>
      <c r="S75" s="176">
        <v>0</v>
      </c>
      <c r="T75" s="176">
        <v>0</v>
      </c>
      <c r="U75" s="274">
        <v>0</v>
      </c>
      <c r="V75" s="274">
        <v>0</v>
      </c>
      <c r="W75" s="274">
        <v>0</v>
      </c>
      <c r="X75" s="274">
        <v>0</v>
      </c>
      <c r="Y75" s="176">
        <v>0</v>
      </c>
      <c r="Z75" s="251"/>
      <c r="AA75" s="24"/>
      <c r="AB75" s="23">
        <v>150.39400000000001</v>
      </c>
      <c r="AC75" s="23">
        <v>366.58699999999999</v>
      </c>
      <c r="AD75" s="23">
        <v>291</v>
      </c>
      <c r="AE75" s="23">
        <v>8</v>
      </c>
      <c r="AF75" s="176">
        <v>0</v>
      </c>
      <c r="AG75" s="23"/>
    </row>
    <row r="76" spans="2:34">
      <c r="B76" s="141" t="s">
        <v>190</v>
      </c>
      <c r="C76" s="192">
        <v>0</v>
      </c>
      <c r="D76" s="192">
        <v>0</v>
      </c>
      <c r="E76" s="192">
        <v>0</v>
      </c>
      <c r="F76" s="192">
        <v>0</v>
      </c>
      <c r="G76" s="192">
        <v>0</v>
      </c>
      <c r="H76" s="192">
        <v>0</v>
      </c>
      <c r="I76" s="192">
        <v>0</v>
      </c>
      <c r="J76" s="192">
        <v>0</v>
      </c>
      <c r="K76" s="192">
        <v>102</v>
      </c>
      <c r="L76" s="192">
        <v>93</v>
      </c>
      <c r="M76" s="192">
        <v>419</v>
      </c>
      <c r="N76" s="192">
        <v>227</v>
      </c>
      <c r="O76" s="192">
        <v>268</v>
      </c>
      <c r="P76" s="192">
        <v>53</v>
      </c>
      <c r="Q76" s="192">
        <v>28.6</v>
      </c>
      <c r="R76" s="17">
        <v>4</v>
      </c>
      <c r="S76" s="26">
        <v>1168</v>
      </c>
      <c r="T76" s="26">
        <v>15</v>
      </c>
      <c r="U76" s="26">
        <v>28</v>
      </c>
      <c r="V76" s="26">
        <v>40</v>
      </c>
      <c r="W76" s="26">
        <v>53</v>
      </c>
      <c r="X76" s="26">
        <v>58</v>
      </c>
      <c r="Y76" s="26">
        <v>200</v>
      </c>
      <c r="Z76" s="23"/>
      <c r="AA76" s="24"/>
      <c r="AB76" s="23">
        <v>0</v>
      </c>
      <c r="AC76" s="23">
        <v>0</v>
      </c>
      <c r="AD76" s="23">
        <v>840</v>
      </c>
      <c r="AE76" s="23">
        <v>353.6</v>
      </c>
      <c r="AF76" s="26">
        <v>1251</v>
      </c>
      <c r="AG76" s="23"/>
    </row>
    <row r="77" spans="2:34">
      <c r="B77" s="141" t="s">
        <v>185</v>
      </c>
      <c r="C77" s="192">
        <v>0</v>
      </c>
      <c r="D77" s="192">
        <v>0</v>
      </c>
      <c r="E77" s="192">
        <v>0</v>
      </c>
      <c r="F77" s="192">
        <v>0</v>
      </c>
      <c r="G77" s="192">
        <v>0</v>
      </c>
      <c r="H77" s="192">
        <v>0</v>
      </c>
      <c r="I77" s="192">
        <v>0</v>
      </c>
      <c r="J77" s="192">
        <v>0</v>
      </c>
      <c r="K77" s="192">
        <v>0</v>
      </c>
      <c r="L77" s="192">
        <v>0</v>
      </c>
      <c r="M77" s="192">
        <v>0</v>
      </c>
      <c r="N77" s="192">
        <v>0</v>
      </c>
      <c r="O77" s="192">
        <v>0</v>
      </c>
      <c r="P77" s="192">
        <v>135</v>
      </c>
      <c r="Q77" s="192">
        <v>235.5</v>
      </c>
      <c r="R77" s="17">
        <v>177</v>
      </c>
      <c r="S77" s="250">
        <v>178</v>
      </c>
      <c r="T77" s="250">
        <v>107</v>
      </c>
      <c r="U77" s="250">
        <v>-19</v>
      </c>
      <c r="V77" s="250">
        <v>115</v>
      </c>
      <c r="W77" s="250">
        <v>58</v>
      </c>
      <c r="X77" s="250">
        <v>59</v>
      </c>
      <c r="Y77" s="250">
        <v>53</v>
      </c>
      <c r="AA77" s="24"/>
      <c r="AB77" s="23">
        <v>0</v>
      </c>
      <c r="AC77" s="23">
        <v>0</v>
      </c>
      <c r="AD77" s="23">
        <v>0</v>
      </c>
      <c r="AE77" s="23">
        <v>547.5</v>
      </c>
      <c r="AF77" s="26">
        <v>381</v>
      </c>
      <c r="AG77" s="23"/>
    </row>
    <row r="78" spans="2:34">
      <c r="B78" s="10" t="s">
        <v>183</v>
      </c>
      <c r="C78" s="194">
        <v>218.53399999999976</v>
      </c>
      <c r="D78" s="194">
        <v>319.79900000000004</v>
      </c>
      <c r="E78" s="194">
        <v>329.6450000000001</v>
      </c>
      <c r="F78" s="194">
        <v>893.75699999999995</v>
      </c>
      <c r="G78" s="194">
        <v>-226.923</v>
      </c>
      <c r="H78" s="194">
        <v>41.855000000000018</v>
      </c>
      <c r="I78" s="194">
        <v>21.958999999999605</v>
      </c>
      <c r="J78" s="194">
        <v>672.00300000000004</v>
      </c>
      <c r="K78" s="194">
        <v>-793.79213542168009</v>
      </c>
      <c r="L78" s="194">
        <v>-936.32952733805223</v>
      </c>
      <c r="M78" s="194">
        <v>1722</v>
      </c>
      <c r="N78" s="194">
        <v>-32</v>
      </c>
      <c r="O78" s="194">
        <v>-743</v>
      </c>
      <c r="P78" s="194">
        <v>-64</v>
      </c>
      <c r="Q78" s="194">
        <v>260.10000000000002</v>
      </c>
      <c r="R78" s="194">
        <v>-272</v>
      </c>
      <c r="S78" s="246">
        <v>-356</v>
      </c>
      <c r="T78" s="246">
        <v>-436</v>
      </c>
      <c r="U78" s="246">
        <v>719</v>
      </c>
      <c r="V78" s="246">
        <v>818</v>
      </c>
      <c r="W78" s="246">
        <v>-317</v>
      </c>
      <c r="X78" s="246">
        <v>-441</v>
      </c>
      <c r="Y78" s="246">
        <v>-75</v>
      </c>
      <c r="Z78" s="194"/>
      <c r="AA78" s="24"/>
      <c r="AB78" s="24">
        <v>1761.7349999999999</v>
      </c>
      <c r="AC78" s="24">
        <v>508.89399999999966</v>
      </c>
      <c r="AD78" s="24">
        <v>-39</v>
      </c>
      <c r="AE78" s="24">
        <v>-818.9</v>
      </c>
      <c r="AF78" s="243">
        <v>745</v>
      </c>
      <c r="AG78" s="24"/>
    </row>
    <row r="79" spans="2:34">
      <c r="S79" s="250"/>
      <c r="T79" s="250"/>
      <c r="U79" s="250"/>
      <c r="V79" s="250"/>
      <c r="W79" s="250"/>
      <c r="X79" s="250"/>
      <c r="Y79" s="250"/>
    </row>
    <row r="80" spans="2:34" ht="14.25" customHeight="1">
      <c r="K80" s="23"/>
      <c r="L80" s="23"/>
      <c r="M80" s="23"/>
      <c r="N80" s="23"/>
      <c r="O80" s="23"/>
      <c r="P80" s="23"/>
      <c r="Q80" s="23"/>
      <c r="S80" s="250"/>
      <c r="T80" s="250"/>
      <c r="V80" s="250"/>
      <c r="W80" s="250"/>
      <c r="Y80" s="250"/>
    </row>
    <row r="81" spans="12:25">
      <c r="L81" s="62"/>
      <c r="M81" s="62"/>
      <c r="N81" s="62"/>
      <c r="O81" s="62"/>
      <c r="P81" s="186"/>
      <c r="Q81" s="186"/>
      <c r="R81" s="90"/>
      <c r="S81" s="250"/>
      <c r="T81" s="250"/>
      <c r="Y81" s="250"/>
    </row>
    <row r="82" spans="12:25">
      <c r="P82" s="23"/>
      <c r="Q82" s="23"/>
    </row>
  </sheetData>
  <mergeCells count="1">
    <mergeCell ref="AH1:AI4"/>
  </mergeCells>
  <phoneticPr fontId="23"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AFC20-63EC-43AD-92C9-6AC680EF476C}">
  <sheetPr>
    <tabColor rgb="FF92D050"/>
  </sheetPr>
  <dimension ref="B1:AQ126"/>
  <sheetViews>
    <sheetView showGridLines="0" zoomScale="85" zoomScaleNormal="85" workbookViewId="0">
      <pane xSplit="2" ySplit="4" topLeftCell="C5" activePane="bottomRight" state="frozen"/>
      <selection pane="bottomRight" activeCell="AB18" sqref="AB18"/>
      <selection pane="bottomLeft" activeCell="A5" sqref="A5"/>
      <selection pane="topRight" activeCell="C1" sqref="C1"/>
    </sheetView>
  </sheetViews>
  <sheetFormatPr defaultRowHeight="15"/>
  <cols>
    <col min="2" max="2" width="25.85546875" bestFit="1" customWidth="1"/>
    <col min="12" max="12" width="9.140625" customWidth="1"/>
    <col min="16" max="18" width="9.140625" customWidth="1"/>
    <col min="19" max="19" width="9.140625" bestFit="1" customWidth="1"/>
    <col min="20" max="22" width="9.140625" customWidth="1"/>
    <col min="23" max="23" width="9.140625" bestFit="1" customWidth="1"/>
    <col min="24" max="26" width="9.140625" customWidth="1"/>
    <col min="27" max="27" width="10.85546875" customWidth="1"/>
    <col min="28" max="28" width="60.5703125" customWidth="1"/>
  </cols>
  <sheetData>
    <row r="1" spans="2:43" ht="15" customHeight="1">
      <c r="B1" s="154" t="s">
        <v>191</v>
      </c>
      <c r="C1" s="145"/>
      <c r="D1" s="145"/>
      <c r="E1" s="145"/>
      <c r="F1" s="145"/>
      <c r="G1" s="145"/>
      <c r="H1" s="145"/>
      <c r="I1" s="145"/>
      <c r="J1" s="145"/>
      <c r="K1" s="145"/>
      <c r="L1" s="145"/>
      <c r="M1" s="145"/>
      <c r="N1" s="145"/>
      <c r="O1" s="145"/>
      <c r="P1" s="145"/>
      <c r="Q1" s="145"/>
      <c r="R1" s="145"/>
      <c r="S1" s="145"/>
      <c r="T1" s="145"/>
      <c r="U1" s="145"/>
      <c r="V1" s="145"/>
      <c r="W1" s="145"/>
      <c r="X1" s="145"/>
      <c r="Y1" s="145"/>
      <c r="Z1" s="145"/>
      <c r="AA1" s="300" t="s">
        <v>1</v>
      </c>
      <c r="AB1" s="300"/>
    </row>
    <row r="2" spans="2:43" ht="63" customHeight="1">
      <c r="B2" s="155" t="s">
        <v>2</v>
      </c>
      <c r="C2" s="146"/>
      <c r="D2" s="146"/>
      <c r="E2" s="146"/>
      <c r="F2" s="146"/>
      <c r="G2" s="146"/>
      <c r="H2" s="146"/>
      <c r="I2" s="146"/>
      <c r="J2" s="146"/>
      <c r="K2" s="146"/>
      <c r="L2" s="145"/>
      <c r="M2" s="145"/>
      <c r="N2" s="145"/>
      <c r="O2" s="145"/>
      <c r="P2" s="145"/>
      <c r="Q2" s="145"/>
      <c r="R2" s="145"/>
      <c r="S2" s="145"/>
      <c r="T2" s="145"/>
      <c r="U2" s="145"/>
      <c r="V2" s="145"/>
      <c r="W2" s="145"/>
      <c r="X2" s="145"/>
      <c r="Y2" s="145"/>
      <c r="Z2" s="145"/>
      <c r="AA2" s="300"/>
      <c r="AB2" s="300"/>
    </row>
    <row r="3" spans="2:43">
      <c r="B3" s="47"/>
      <c r="C3" s="18" t="s">
        <v>3</v>
      </c>
      <c r="D3" s="18" t="s">
        <v>4</v>
      </c>
      <c r="E3" s="18" t="s">
        <v>5</v>
      </c>
      <c r="F3" s="42" t="s">
        <v>6</v>
      </c>
      <c r="G3" s="68" t="s">
        <v>3</v>
      </c>
      <c r="H3" s="18" t="s">
        <v>4</v>
      </c>
      <c r="I3" s="18" t="s">
        <v>5</v>
      </c>
      <c r="J3" s="18" t="s">
        <v>6</v>
      </c>
      <c r="K3" s="68" t="s">
        <v>3</v>
      </c>
      <c r="L3" s="18" t="s">
        <v>4</v>
      </c>
      <c r="M3" s="18" t="s">
        <v>192</v>
      </c>
      <c r="N3" s="18" t="s">
        <v>6</v>
      </c>
      <c r="O3" s="68" t="s">
        <v>8</v>
      </c>
      <c r="P3" s="18" t="s">
        <v>193</v>
      </c>
      <c r="Q3" s="18" t="s">
        <v>194</v>
      </c>
      <c r="R3" s="18" t="s">
        <v>11</v>
      </c>
      <c r="S3" s="68" t="s">
        <v>195</v>
      </c>
      <c r="T3" s="18" t="s">
        <v>13</v>
      </c>
      <c r="U3" s="18" t="s">
        <v>14</v>
      </c>
      <c r="V3" s="18" t="s">
        <v>15</v>
      </c>
      <c r="W3" s="68" t="s">
        <v>195</v>
      </c>
      <c r="X3" s="18" t="s">
        <v>13</v>
      </c>
      <c r="Y3" s="18" t="s">
        <v>196</v>
      </c>
      <c r="Z3" s="18" t="s">
        <v>15</v>
      </c>
      <c r="AA3" s="260"/>
      <c r="AB3" s="260"/>
    </row>
    <row r="4" spans="2:43">
      <c r="B4" s="47" t="s">
        <v>197</v>
      </c>
      <c r="C4" s="18">
        <v>2020</v>
      </c>
      <c r="D4" s="18">
        <v>2020</v>
      </c>
      <c r="E4" s="18">
        <v>2020</v>
      </c>
      <c r="F4" s="42">
        <v>2021</v>
      </c>
      <c r="G4" s="68">
        <v>2021</v>
      </c>
      <c r="H4" s="18">
        <v>2021</v>
      </c>
      <c r="I4" s="18">
        <v>2021</v>
      </c>
      <c r="J4" s="18">
        <v>2022</v>
      </c>
      <c r="K4" s="68">
        <v>2022</v>
      </c>
      <c r="L4" s="18">
        <v>2022</v>
      </c>
      <c r="M4" s="18">
        <v>2022</v>
      </c>
      <c r="N4" s="18">
        <v>2023</v>
      </c>
      <c r="O4" s="68">
        <v>2023</v>
      </c>
      <c r="P4" s="18">
        <v>2023</v>
      </c>
      <c r="Q4" s="18">
        <v>2023</v>
      </c>
      <c r="R4" s="18">
        <v>2024</v>
      </c>
      <c r="S4" s="68">
        <v>2024</v>
      </c>
      <c r="T4" s="18">
        <v>2024</v>
      </c>
      <c r="U4" s="18">
        <v>2024</v>
      </c>
      <c r="V4" s="18">
        <v>2025</v>
      </c>
      <c r="W4" s="68">
        <v>2025</v>
      </c>
      <c r="X4" s="18">
        <v>2025</v>
      </c>
      <c r="Y4" s="18">
        <v>2025</v>
      </c>
      <c r="Z4" s="18">
        <v>2026</v>
      </c>
      <c r="AA4" s="260"/>
      <c r="AB4" s="260"/>
    </row>
    <row r="5" spans="2:43">
      <c r="B5" s="63" t="s">
        <v>198</v>
      </c>
      <c r="C5" s="69">
        <v>1622.1489825755814</v>
      </c>
      <c r="D5" s="64">
        <v>1462.6740064784526</v>
      </c>
      <c r="E5" s="64">
        <v>1282.7535995656567</v>
      </c>
      <c r="F5" s="65">
        <v>1871.0429526651506</v>
      </c>
      <c r="G5" s="69">
        <v>2238.9130416731596</v>
      </c>
      <c r="H5" s="64">
        <v>1975.5987386293216</v>
      </c>
      <c r="I5" s="64">
        <v>2186.6819854404257</v>
      </c>
      <c r="J5" s="64">
        <v>2096.9525883040114</v>
      </c>
      <c r="K5" s="69">
        <v>2293.9142200000001</v>
      </c>
      <c r="L5" s="64">
        <v>4097.1875299999992</v>
      </c>
      <c r="M5" s="64">
        <v>3575.28134</v>
      </c>
      <c r="N5" s="64">
        <v>3478.2230300000001</v>
      </c>
      <c r="O5" s="69">
        <v>3996.1269199999997</v>
      </c>
      <c r="P5" s="64">
        <v>3908.9148399999999</v>
      </c>
      <c r="Q5" s="64">
        <v>3378.7538999999992</v>
      </c>
      <c r="R5" s="64">
        <v>3126.4543000000003</v>
      </c>
      <c r="S5" s="69">
        <v>2436</v>
      </c>
      <c r="T5" s="64">
        <v>1875</v>
      </c>
      <c r="U5" s="64">
        <v>2223</v>
      </c>
      <c r="V5" s="64">
        <v>2860</v>
      </c>
      <c r="W5" s="69">
        <v>1458</v>
      </c>
      <c r="X5" s="64">
        <v>1631</v>
      </c>
      <c r="Y5" s="64">
        <v>1989</v>
      </c>
      <c r="Z5" s="64"/>
      <c r="AA5" s="208"/>
      <c r="AB5" s="208"/>
      <c r="AC5" s="296"/>
      <c r="AD5" s="296"/>
      <c r="AE5" s="296"/>
      <c r="AF5" s="296"/>
      <c r="AG5" s="296"/>
      <c r="AH5" s="296"/>
      <c r="AI5" s="296"/>
      <c r="AJ5" s="296"/>
      <c r="AK5" s="77"/>
      <c r="AL5" s="77"/>
      <c r="AM5" s="77"/>
      <c r="AN5" s="77"/>
      <c r="AO5" s="77"/>
      <c r="AP5" s="77"/>
      <c r="AQ5" s="77"/>
    </row>
    <row r="6" spans="2:43">
      <c r="B6" s="41" t="s">
        <v>199</v>
      </c>
      <c r="C6" s="48">
        <v>0</v>
      </c>
      <c r="D6" s="44">
        <v>33.964293227691932</v>
      </c>
      <c r="E6" s="44">
        <v>59.081852804809699</v>
      </c>
      <c r="F6" s="45">
        <v>91.936026304289854</v>
      </c>
      <c r="G6" s="48">
        <v>728.19316027016612</v>
      </c>
      <c r="H6" s="44">
        <v>864.37024999999994</v>
      </c>
      <c r="I6" s="44">
        <v>1544.6165799999999</v>
      </c>
      <c r="J6" s="44">
        <v>1758.77827</v>
      </c>
      <c r="K6" s="48">
        <v>1487.5465299999998</v>
      </c>
      <c r="L6" s="44">
        <v>1440.80573</v>
      </c>
      <c r="M6" s="44">
        <v>1573.1669499999998</v>
      </c>
      <c r="N6" s="44">
        <v>1317.1566499999997</v>
      </c>
      <c r="O6" s="48">
        <v>1437.7940000000001</v>
      </c>
      <c r="P6" s="44">
        <v>1470.50263</v>
      </c>
      <c r="Q6" s="44">
        <v>1641.6182499999998</v>
      </c>
      <c r="R6" s="44">
        <v>1366.37753</v>
      </c>
      <c r="S6" s="48">
        <v>1389</v>
      </c>
      <c r="T6" s="44">
        <v>1358</v>
      </c>
      <c r="U6" s="44">
        <v>1669</v>
      </c>
      <c r="V6" s="44">
        <v>943</v>
      </c>
      <c r="W6" s="48">
        <v>520</v>
      </c>
      <c r="X6" s="44">
        <v>535</v>
      </c>
      <c r="Y6" s="44">
        <v>566</v>
      </c>
      <c r="Z6" s="44"/>
      <c r="AA6" s="208"/>
      <c r="AB6" s="208"/>
      <c r="AC6" s="296"/>
      <c r="AD6" s="296"/>
      <c r="AE6" s="296"/>
      <c r="AF6" s="296"/>
      <c r="AG6" s="296"/>
      <c r="AH6" s="296"/>
      <c r="AI6" s="296"/>
      <c r="AJ6" s="296"/>
      <c r="AK6" s="77"/>
      <c r="AL6" s="77"/>
      <c r="AM6" s="77"/>
      <c r="AN6" s="77"/>
      <c r="AO6" s="77"/>
      <c r="AP6" s="77"/>
      <c r="AQ6" s="77"/>
    </row>
    <row r="7" spans="2:43">
      <c r="B7" s="41" t="s">
        <v>200</v>
      </c>
      <c r="C7" s="48">
        <v>0</v>
      </c>
      <c r="D7" s="44">
        <v>0</v>
      </c>
      <c r="E7" s="44">
        <v>0</v>
      </c>
      <c r="F7" s="45">
        <v>0</v>
      </c>
      <c r="G7" s="48">
        <v>0</v>
      </c>
      <c r="H7" s="44">
        <v>0</v>
      </c>
      <c r="I7" s="44">
        <v>0</v>
      </c>
      <c r="J7" s="44">
        <v>571.24126999999999</v>
      </c>
      <c r="K7" s="48">
        <v>2664.5596600000008</v>
      </c>
      <c r="L7" s="44">
        <v>3246.9170899999999</v>
      </c>
      <c r="M7" s="44">
        <v>4146.1425099999988</v>
      </c>
      <c r="N7" s="44">
        <v>3073.9921000000013</v>
      </c>
      <c r="O7" s="48"/>
      <c r="P7" s="44"/>
      <c r="Q7" s="44"/>
      <c r="R7" s="44"/>
      <c r="S7" s="48">
        <v>0</v>
      </c>
      <c r="T7" s="44">
        <v>0</v>
      </c>
      <c r="U7" s="44">
        <v>0</v>
      </c>
      <c r="V7" s="44">
        <v>0</v>
      </c>
      <c r="W7" s="48">
        <v>0</v>
      </c>
      <c r="X7" s="44">
        <v>0</v>
      </c>
      <c r="Y7" s="44">
        <v>0</v>
      </c>
      <c r="Z7" s="44"/>
      <c r="AA7" s="208"/>
      <c r="AB7" s="208"/>
      <c r="AC7" s="296"/>
      <c r="AD7" s="296"/>
      <c r="AE7" s="296"/>
      <c r="AF7" s="296"/>
      <c r="AG7" s="296"/>
      <c r="AH7" s="296"/>
      <c r="AI7" s="296"/>
      <c r="AJ7" s="296"/>
      <c r="AK7" s="77"/>
      <c r="AL7" s="77"/>
      <c r="AM7" s="77"/>
      <c r="AN7" s="77"/>
      <c r="AO7" s="77"/>
      <c r="AP7" s="77"/>
      <c r="AQ7" s="77"/>
    </row>
    <row r="8" spans="2:43">
      <c r="B8" s="41" t="s">
        <v>201</v>
      </c>
      <c r="C8" s="48">
        <v>446.52479380586999</v>
      </c>
      <c r="D8" s="44">
        <v>887.84270029385561</v>
      </c>
      <c r="E8" s="44">
        <v>812.57954762953364</v>
      </c>
      <c r="F8" s="45">
        <v>428.93402103055951</v>
      </c>
      <c r="G8" s="48">
        <v>465.68107610536146</v>
      </c>
      <c r="H8" s="44">
        <v>465.29806470009402</v>
      </c>
      <c r="I8" s="44">
        <v>1359.678854559575</v>
      </c>
      <c r="J8" s="44">
        <v>811.02677169598837</v>
      </c>
      <c r="K8" s="48">
        <v>671.49121000000002</v>
      </c>
      <c r="L8" s="44">
        <v>784.48242999999991</v>
      </c>
      <c r="M8" s="44">
        <v>2327.52864</v>
      </c>
      <c r="N8" s="44">
        <v>1486.6601700000003</v>
      </c>
      <c r="O8" s="48">
        <v>1832.30123</v>
      </c>
      <c r="P8" s="44">
        <v>1381.0389300000002</v>
      </c>
      <c r="Q8" s="44">
        <v>2604.2185300000001</v>
      </c>
      <c r="R8" s="44">
        <v>1264.5995</v>
      </c>
      <c r="S8" s="48">
        <v>848</v>
      </c>
      <c r="T8" s="44">
        <v>1247</v>
      </c>
      <c r="U8" s="44">
        <v>3093</v>
      </c>
      <c r="V8" s="44">
        <v>1373</v>
      </c>
      <c r="W8" s="48">
        <v>1193</v>
      </c>
      <c r="X8" s="44">
        <v>1462</v>
      </c>
      <c r="Y8" s="44">
        <v>2621</v>
      </c>
      <c r="Z8" s="44"/>
      <c r="AA8" s="208"/>
      <c r="AB8" s="208"/>
      <c r="AC8" s="296"/>
      <c r="AD8" s="296"/>
      <c r="AE8" s="296"/>
      <c r="AF8" s="296"/>
      <c r="AG8" s="296"/>
      <c r="AH8" s="296"/>
      <c r="AI8" s="296"/>
      <c r="AJ8" s="296"/>
      <c r="AK8" s="77"/>
      <c r="AL8" s="77"/>
      <c r="AM8" s="77"/>
      <c r="AN8" s="77"/>
      <c r="AO8" s="77"/>
      <c r="AP8" s="77"/>
      <c r="AQ8" s="77"/>
    </row>
    <row r="9" spans="2:43">
      <c r="B9" s="49" t="s">
        <v>202</v>
      </c>
      <c r="C9" s="50">
        <v>2068.6737763814517</v>
      </c>
      <c r="D9" s="51">
        <v>2384.4810000000002</v>
      </c>
      <c r="E9" s="51">
        <v>2154.415</v>
      </c>
      <c r="F9" s="52">
        <v>2391.913</v>
      </c>
      <c r="G9" s="50">
        <v>3432.7872780486873</v>
      </c>
      <c r="H9" s="51">
        <v>3305.2670533294158</v>
      </c>
      <c r="I9" s="51">
        <v>5090.9774200000011</v>
      </c>
      <c r="J9" s="51">
        <v>5237.9988999999987</v>
      </c>
      <c r="K9" s="50">
        <v>7117.5116200000011</v>
      </c>
      <c r="L9" s="51">
        <v>9569.3927799999983</v>
      </c>
      <c r="M9" s="51">
        <v>11622.119439999999</v>
      </c>
      <c r="N9" s="51">
        <v>9356.0319500000023</v>
      </c>
      <c r="O9" s="50">
        <v>7266.2221499999996</v>
      </c>
      <c r="P9" s="51">
        <v>6760.4564000000009</v>
      </c>
      <c r="Q9" s="51">
        <v>7624.5906799999993</v>
      </c>
      <c r="R9" s="51">
        <v>5757.4313300000003</v>
      </c>
      <c r="S9" s="50">
        <v>4673</v>
      </c>
      <c r="T9" s="51">
        <v>4480</v>
      </c>
      <c r="U9" s="51">
        <v>6985</v>
      </c>
      <c r="V9" s="51">
        <v>5177</v>
      </c>
      <c r="W9" s="50">
        <v>3171</v>
      </c>
      <c r="X9" s="51">
        <v>3628</v>
      </c>
      <c r="Y9" s="51">
        <v>5176</v>
      </c>
      <c r="Z9" s="51"/>
      <c r="AA9" s="208"/>
      <c r="AB9" s="208"/>
      <c r="AC9" s="296"/>
      <c r="AD9" s="296"/>
      <c r="AE9" s="296"/>
      <c r="AF9" s="296"/>
      <c r="AG9" s="296"/>
      <c r="AH9" s="296"/>
      <c r="AI9" s="296"/>
      <c r="AJ9" s="296"/>
      <c r="AK9" s="77"/>
      <c r="AL9" s="77"/>
      <c r="AM9" s="77"/>
      <c r="AN9" s="77"/>
      <c r="AO9" s="77"/>
      <c r="AP9" s="77"/>
      <c r="AQ9" s="77"/>
    </row>
    <row r="10" spans="2:43">
      <c r="B10" s="47"/>
      <c r="C10" s="58"/>
      <c r="D10" s="58"/>
      <c r="E10" s="58"/>
      <c r="F10" s="58"/>
      <c r="G10" s="58"/>
      <c r="H10" s="58"/>
      <c r="I10" s="58"/>
      <c r="J10" s="58"/>
      <c r="K10" s="58"/>
      <c r="O10" s="58"/>
      <c r="P10" s="58"/>
      <c r="Q10" s="58"/>
      <c r="R10" s="58"/>
      <c r="S10" s="58"/>
      <c r="T10" s="58"/>
      <c r="U10" s="58"/>
      <c r="V10" s="58"/>
      <c r="W10" s="58"/>
      <c r="X10" s="58"/>
      <c r="Y10" s="58"/>
      <c r="Z10" s="58"/>
      <c r="AA10" s="208"/>
      <c r="AB10" s="208"/>
      <c r="AC10" s="296"/>
      <c r="AD10" s="296"/>
      <c r="AE10" s="296"/>
      <c r="AF10" s="296"/>
      <c r="AG10" s="296"/>
      <c r="AH10" s="296"/>
      <c r="AI10" s="296"/>
      <c r="AJ10" s="296"/>
    </row>
    <row r="11" spans="2:43">
      <c r="B11" s="47"/>
      <c r="C11" s="18" t="s">
        <v>3</v>
      </c>
      <c r="D11" s="18" t="s">
        <v>4</v>
      </c>
      <c r="E11" s="18" t="s">
        <v>5</v>
      </c>
      <c r="F11" s="42" t="s">
        <v>6</v>
      </c>
      <c r="G11" s="68" t="s">
        <v>3</v>
      </c>
      <c r="H11" s="18" t="s">
        <v>4</v>
      </c>
      <c r="I11" s="18" t="s">
        <v>5</v>
      </c>
      <c r="J11" s="18" t="s">
        <v>6</v>
      </c>
      <c r="K11" s="68" t="s">
        <v>3</v>
      </c>
      <c r="L11" s="18" t="s">
        <v>4</v>
      </c>
      <c r="M11" s="18" t="s">
        <v>192</v>
      </c>
      <c r="N11" s="18" t="s">
        <v>6</v>
      </c>
      <c r="O11" s="68" t="s">
        <v>3</v>
      </c>
      <c r="P11" s="18" t="s">
        <v>4</v>
      </c>
      <c r="Q11" s="18" t="s">
        <v>5</v>
      </c>
      <c r="R11" s="18" t="s">
        <v>6</v>
      </c>
      <c r="S11" s="68" t="s">
        <v>3</v>
      </c>
      <c r="T11" s="18" t="s">
        <v>4</v>
      </c>
      <c r="U11" s="18" t="s">
        <v>5</v>
      </c>
      <c r="V11" s="18" t="s">
        <v>6</v>
      </c>
      <c r="W11" s="68" t="s">
        <v>3</v>
      </c>
      <c r="X11" s="18" t="s">
        <v>4</v>
      </c>
      <c r="Y11" s="18" t="s">
        <v>192</v>
      </c>
      <c r="Z11" s="18" t="s">
        <v>6</v>
      </c>
      <c r="AA11" s="208"/>
      <c r="AB11" s="208"/>
      <c r="AC11" s="296"/>
      <c r="AD11" s="296"/>
      <c r="AE11" s="296"/>
      <c r="AF11" s="296"/>
      <c r="AG11" s="296"/>
      <c r="AH11" s="296"/>
      <c r="AI11" s="296"/>
      <c r="AJ11" s="296"/>
    </row>
    <row r="12" spans="2:43">
      <c r="B12" s="47" t="s">
        <v>203</v>
      </c>
      <c r="C12" s="18">
        <v>2020</v>
      </c>
      <c r="D12" s="18">
        <v>2020</v>
      </c>
      <c r="E12" s="18">
        <v>2020</v>
      </c>
      <c r="F12" s="42">
        <v>2021</v>
      </c>
      <c r="G12" s="68">
        <v>2021</v>
      </c>
      <c r="H12" s="18">
        <v>2021</v>
      </c>
      <c r="I12" s="18">
        <v>2021</v>
      </c>
      <c r="J12" s="18">
        <v>2022</v>
      </c>
      <c r="K12" s="68">
        <v>2022</v>
      </c>
      <c r="L12" s="18">
        <v>2022</v>
      </c>
      <c r="M12" s="18">
        <v>2022</v>
      </c>
      <c r="N12" s="18">
        <v>2023</v>
      </c>
      <c r="O12" s="68">
        <v>2023</v>
      </c>
      <c r="P12" s="18">
        <v>2023</v>
      </c>
      <c r="Q12" s="18">
        <v>2023</v>
      </c>
      <c r="R12" s="18">
        <v>2024</v>
      </c>
      <c r="S12" s="68">
        <v>2024</v>
      </c>
      <c r="T12" s="18">
        <v>2024</v>
      </c>
      <c r="U12" s="18">
        <v>2024</v>
      </c>
      <c r="V12" s="18">
        <v>2025</v>
      </c>
      <c r="W12" s="68">
        <v>2025</v>
      </c>
      <c r="X12" s="18">
        <v>2025</v>
      </c>
      <c r="Y12" s="18">
        <v>2025</v>
      </c>
      <c r="Z12" s="18">
        <v>2026</v>
      </c>
      <c r="AA12" s="208"/>
      <c r="AB12" s="208"/>
      <c r="AC12" s="296"/>
      <c r="AD12" s="296"/>
      <c r="AE12" s="296"/>
      <c r="AF12" s="296"/>
      <c r="AG12" s="296"/>
      <c r="AH12" s="296"/>
      <c r="AI12" s="296"/>
      <c r="AJ12" s="296"/>
    </row>
    <row r="13" spans="2:43">
      <c r="B13" s="63" t="s">
        <v>204</v>
      </c>
      <c r="C13" s="69">
        <v>751.25113999999985</v>
      </c>
      <c r="D13" s="64">
        <v>516.60918899999979</v>
      </c>
      <c r="E13" s="64">
        <v>508.32547999999986</v>
      </c>
      <c r="F13" s="65">
        <v>845.2375199999999</v>
      </c>
      <c r="G13" s="69">
        <v>983.79185000000052</v>
      </c>
      <c r="H13" s="64">
        <v>694.85843999999884</v>
      </c>
      <c r="I13" s="64">
        <v>694.11383000000137</v>
      </c>
      <c r="J13" s="64">
        <v>553.04365000000007</v>
      </c>
      <c r="K13" s="69">
        <v>601.97177999999985</v>
      </c>
      <c r="L13" s="64">
        <v>1383.5985700000001</v>
      </c>
      <c r="M13" s="64">
        <v>579.06136500000264</v>
      </c>
      <c r="N13" s="64">
        <v>337.71808499999844</v>
      </c>
      <c r="O13" s="69">
        <v>837.3</v>
      </c>
      <c r="P13" s="64">
        <v>620.67588999999998</v>
      </c>
      <c r="Q13" s="64">
        <v>469.34978999999987</v>
      </c>
      <c r="R13" s="64">
        <v>513.7499700000003</v>
      </c>
      <c r="S13" s="69">
        <v>28</v>
      </c>
      <c r="T13" s="64">
        <v>40</v>
      </c>
      <c r="U13" s="64">
        <v>324</v>
      </c>
      <c r="V13" s="64">
        <v>949</v>
      </c>
      <c r="W13" s="69">
        <v>-11</v>
      </c>
      <c r="X13" s="64">
        <v>-59</v>
      </c>
      <c r="Y13" s="64">
        <v>252</v>
      </c>
      <c r="Z13" s="64"/>
      <c r="AA13" s="208"/>
      <c r="AB13" s="208"/>
      <c r="AC13" s="296"/>
      <c r="AD13" s="296"/>
      <c r="AE13" s="296"/>
      <c r="AF13" s="296"/>
      <c r="AG13" s="296"/>
      <c r="AH13" s="296"/>
      <c r="AI13" s="296"/>
      <c r="AJ13" s="296"/>
      <c r="AK13" s="77"/>
      <c r="AL13" s="77"/>
      <c r="AM13" s="77"/>
      <c r="AN13" s="77"/>
      <c r="AO13" s="77"/>
      <c r="AP13" s="77"/>
      <c r="AQ13" s="77"/>
    </row>
    <row r="14" spans="2:43">
      <c r="B14" s="41" t="s">
        <v>199</v>
      </c>
      <c r="C14" s="48">
        <v>0</v>
      </c>
      <c r="D14" s="44">
        <v>16.296700000000001</v>
      </c>
      <c r="E14" s="44">
        <v>5.1049200000000026</v>
      </c>
      <c r="F14" s="45">
        <v>26.957149999999999</v>
      </c>
      <c r="G14" s="48">
        <v>286.6511799999999</v>
      </c>
      <c r="H14" s="44">
        <v>253.51669000000018</v>
      </c>
      <c r="I14" s="44">
        <v>355.43244999999985</v>
      </c>
      <c r="J14" s="44">
        <v>493.64997000000068</v>
      </c>
      <c r="K14" s="48">
        <v>277.26144000000011</v>
      </c>
      <c r="L14" s="44">
        <v>315.44520000000102</v>
      </c>
      <c r="M14" s="44">
        <v>463.87257999999883</v>
      </c>
      <c r="N14" s="44">
        <v>324.39452999999958</v>
      </c>
      <c r="O14" s="48">
        <v>423.5</v>
      </c>
      <c r="P14" s="44">
        <v>372.45236999999997</v>
      </c>
      <c r="Q14" s="44">
        <v>611.05011000000002</v>
      </c>
      <c r="R14" s="44">
        <v>513.9233200000001</v>
      </c>
      <c r="S14" s="48">
        <v>518</v>
      </c>
      <c r="T14" s="44">
        <v>374</v>
      </c>
      <c r="U14" s="44">
        <v>400</v>
      </c>
      <c r="V14" s="44">
        <v>91</v>
      </c>
      <c r="W14" s="48">
        <v>55</v>
      </c>
      <c r="X14" s="44">
        <v>63</v>
      </c>
      <c r="Y14" s="44">
        <v>80</v>
      </c>
      <c r="Z14" s="44"/>
      <c r="AA14" s="208"/>
      <c r="AB14" s="208"/>
      <c r="AC14" s="296"/>
      <c r="AD14" s="296"/>
      <c r="AE14" s="296"/>
      <c r="AF14" s="296"/>
      <c r="AG14" s="296"/>
      <c r="AH14" s="296"/>
      <c r="AI14" s="296"/>
      <c r="AJ14" s="296"/>
      <c r="AK14" s="77"/>
      <c r="AL14" s="77"/>
      <c r="AM14" s="77"/>
      <c r="AN14" s="77"/>
      <c r="AO14" s="77"/>
      <c r="AP14" s="77"/>
      <c r="AQ14" s="77"/>
    </row>
    <row r="15" spans="2:43">
      <c r="B15" s="41" t="s">
        <v>200</v>
      </c>
      <c r="C15" s="48">
        <v>0</v>
      </c>
      <c r="D15" s="44">
        <v>0</v>
      </c>
      <c r="E15" s="44">
        <v>0</v>
      </c>
      <c r="F15" s="45">
        <v>0</v>
      </c>
      <c r="G15" s="48">
        <v>0</v>
      </c>
      <c r="H15" s="44">
        <v>-5.0000000000000001E-3</v>
      </c>
      <c r="I15" s="44">
        <v>0</v>
      </c>
      <c r="J15" s="44">
        <v>74.246340000000004</v>
      </c>
      <c r="K15" s="48">
        <v>445.46973000000105</v>
      </c>
      <c r="L15" s="44">
        <v>450.94943999999799</v>
      </c>
      <c r="M15" s="44">
        <v>863.54641000000129</v>
      </c>
      <c r="N15" s="44">
        <v>250.10451000000285</v>
      </c>
      <c r="O15" s="48"/>
      <c r="P15" s="44"/>
      <c r="Q15" s="44"/>
      <c r="R15" s="44"/>
      <c r="S15" s="48">
        <v>-1</v>
      </c>
      <c r="T15" s="44">
        <v>1</v>
      </c>
      <c r="U15" s="44">
        <v>0</v>
      </c>
      <c r="V15" s="44">
        <v>0</v>
      </c>
      <c r="W15" s="48">
        <v>0</v>
      </c>
      <c r="X15" s="44">
        <v>0</v>
      </c>
      <c r="Y15" s="44">
        <v>0</v>
      </c>
      <c r="Z15" s="44"/>
      <c r="AA15" s="208"/>
      <c r="AB15" s="208"/>
      <c r="AC15" s="296"/>
      <c r="AD15" s="296"/>
      <c r="AE15" s="296"/>
      <c r="AF15" s="296"/>
      <c r="AG15" s="296"/>
      <c r="AH15" s="296"/>
      <c r="AI15" s="296"/>
      <c r="AJ15" s="296"/>
      <c r="AK15" s="77"/>
      <c r="AL15" s="77"/>
      <c r="AM15" s="77"/>
      <c r="AN15" s="77"/>
      <c r="AO15" s="77"/>
      <c r="AP15" s="77"/>
      <c r="AQ15" s="77"/>
    </row>
    <row r="16" spans="2:43">
      <c r="B16" s="41" t="s">
        <v>201</v>
      </c>
      <c r="C16" s="48">
        <v>-6.71524999999993</v>
      </c>
      <c r="D16" s="44">
        <v>131.99259000000012</v>
      </c>
      <c r="E16" s="44">
        <v>107.10714999999961</v>
      </c>
      <c r="F16" s="45">
        <v>36.346050000000453</v>
      </c>
      <c r="G16" s="48">
        <v>40.051649999999967</v>
      </c>
      <c r="H16" s="44">
        <v>66.462910000000051</v>
      </c>
      <c r="I16" s="44">
        <v>110.69424000000021</v>
      </c>
      <c r="J16" s="44">
        <v>29.524230000000109</v>
      </c>
      <c r="K16" s="48">
        <v>20.678640000000026</v>
      </c>
      <c r="L16" s="44">
        <v>6.7113700000153429</v>
      </c>
      <c r="M16" s="44">
        <v>187.13914000000022</v>
      </c>
      <c r="N16" s="44">
        <v>65.992709999999875</v>
      </c>
      <c r="O16" s="48">
        <v>283.5</v>
      </c>
      <c r="P16" s="44">
        <v>215.86350999999999</v>
      </c>
      <c r="Q16" s="44">
        <v>305.45380000000006</v>
      </c>
      <c r="R16" s="44">
        <v>47.836089999999956</v>
      </c>
      <c r="S16" s="48">
        <v>-21</v>
      </c>
      <c r="T16" s="44">
        <v>29</v>
      </c>
      <c r="U16" s="44">
        <v>284</v>
      </c>
      <c r="V16" s="44">
        <v>32</v>
      </c>
      <c r="W16" s="48">
        <v>33</v>
      </c>
      <c r="X16" s="44">
        <v>50</v>
      </c>
      <c r="Y16" s="44">
        <v>252</v>
      </c>
      <c r="Z16" s="44"/>
      <c r="AA16" s="208"/>
      <c r="AB16" s="208"/>
      <c r="AC16" s="296"/>
      <c r="AD16" s="296"/>
      <c r="AE16" s="296"/>
      <c r="AF16" s="296"/>
      <c r="AG16" s="296"/>
      <c r="AH16" s="296"/>
      <c r="AI16" s="296"/>
      <c r="AJ16" s="296"/>
      <c r="AK16" s="77"/>
      <c r="AL16" s="77"/>
      <c r="AM16" s="77"/>
      <c r="AN16" s="77"/>
      <c r="AO16" s="77"/>
      <c r="AP16" s="77"/>
      <c r="AQ16" s="77"/>
    </row>
    <row r="17" spans="2:43">
      <c r="B17" s="66" t="s">
        <v>205</v>
      </c>
      <c r="C17" s="71">
        <v>-30.02832000000031</v>
      </c>
      <c r="D17" s="67">
        <v>-8.0988499999995582</v>
      </c>
      <c r="E17" s="67">
        <v>-29.046273999999833</v>
      </c>
      <c r="F17" s="70">
        <v>-12.783650000000327</v>
      </c>
      <c r="G17" s="71">
        <v>-31.147821000000405</v>
      </c>
      <c r="H17" s="67">
        <v>-28.705727999999031</v>
      </c>
      <c r="I17" s="67">
        <v>-29.811705000001112</v>
      </c>
      <c r="J17" s="67">
        <v>-81.591575000000901</v>
      </c>
      <c r="K17" s="71">
        <v>-23.614490000001943</v>
      </c>
      <c r="L17" s="67">
        <v>-36.196620000000003</v>
      </c>
      <c r="M17" s="67">
        <v>-84.681930000000051</v>
      </c>
      <c r="N17" s="67">
        <v>-63.143779999999964</v>
      </c>
      <c r="O17" s="71">
        <v>-76.900000000000006</v>
      </c>
      <c r="P17" s="67">
        <v>-55.780050000000003</v>
      </c>
      <c r="Q17" s="67">
        <v>-68.042740000000009</v>
      </c>
      <c r="R17" s="67">
        <v>-29.986800000000009</v>
      </c>
      <c r="S17" s="71">
        <v>-55</v>
      </c>
      <c r="T17" s="67">
        <v>-65</v>
      </c>
      <c r="U17" s="67">
        <v>-60</v>
      </c>
      <c r="V17" s="67">
        <v>-76</v>
      </c>
      <c r="W17" s="71">
        <v>-59</v>
      </c>
      <c r="X17" s="67">
        <v>-55</v>
      </c>
      <c r="Y17" s="67">
        <v>-56</v>
      </c>
      <c r="Z17" s="67"/>
      <c r="AA17" s="208"/>
      <c r="AB17" s="208"/>
      <c r="AC17" s="296"/>
      <c r="AD17" s="296"/>
      <c r="AE17" s="296"/>
      <c r="AF17" s="296"/>
      <c r="AG17" s="296"/>
      <c r="AH17" s="296"/>
      <c r="AI17" s="296"/>
      <c r="AJ17" s="296"/>
      <c r="AK17" s="77"/>
      <c r="AL17" s="77"/>
      <c r="AM17" s="77"/>
      <c r="AN17" s="77"/>
      <c r="AO17" s="77"/>
      <c r="AP17" s="77"/>
      <c r="AQ17" s="77"/>
    </row>
    <row r="18" spans="2:43">
      <c r="B18" s="47" t="s">
        <v>206</v>
      </c>
      <c r="C18" s="59">
        <v>714.50756999999953</v>
      </c>
      <c r="D18" s="58">
        <v>656.79962900000044</v>
      </c>
      <c r="E18" s="58">
        <v>591.49127599999963</v>
      </c>
      <c r="F18" s="60">
        <v>895.75707</v>
      </c>
      <c r="G18" s="59">
        <v>1279.3468589999998</v>
      </c>
      <c r="H18" s="58">
        <v>986.12731200000007</v>
      </c>
      <c r="I18" s="58">
        <v>1130.4288150000002</v>
      </c>
      <c r="J18" s="58">
        <v>1068.872615</v>
      </c>
      <c r="K18" s="59">
        <v>1321.7670999999991</v>
      </c>
      <c r="L18" s="58">
        <v>2120.5079600000145</v>
      </c>
      <c r="M18" s="58">
        <v>2008.9375650000031</v>
      </c>
      <c r="N18" s="58">
        <v>915.06605500000069</v>
      </c>
      <c r="O18" s="59">
        <v>1467.0464699999998</v>
      </c>
      <c r="P18" s="58">
        <v>1153.2117199999998</v>
      </c>
      <c r="Q18" s="58">
        <v>1317.8109599999998</v>
      </c>
      <c r="R18" s="58">
        <v>1045.5225800000005</v>
      </c>
      <c r="S18" s="59">
        <v>470</v>
      </c>
      <c r="T18" s="58">
        <v>378</v>
      </c>
      <c r="U18" s="58">
        <v>948</v>
      </c>
      <c r="V18" s="58">
        <v>997</v>
      </c>
      <c r="W18" s="59">
        <v>18</v>
      </c>
      <c r="X18" s="58">
        <v>-1</v>
      </c>
      <c r="Y18" s="58">
        <v>528</v>
      </c>
      <c r="Z18" s="58"/>
      <c r="AC18" s="296"/>
      <c r="AD18" s="296"/>
      <c r="AE18" s="296"/>
      <c r="AF18" s="296"/>
      <c r="AG18" s="296"/>
      <c r="AH18" s="296"/>
      <c r="AI18" s="296"/>
      <c r="AJ18" s="296"/>
    </row>
    <row r="19" spans="2:43">
      <c r="B19" s="47"/>
      <c r="C19" s="58"/>
      <c r="D19" s="58"/>
      <c r="E19" s="58"/>
      <c r="F19" s="58"/>
      <c r="G19" s="58"/>
      <c r="H19" s="58"/>
      <c r="I19" s="58"/>
      <c r="J19" s="58"/>
      <c r="K19" s="58"/>
      <c r="O19" s="58"/>
      <c r="P19" s="58"/>
      <c r="Q19" s="58"/>
      <c r="R19" s="58"/>
      <c r="S19" s="58"/>
      <c r="T19" s="58"/>
      <c r="U19" s="58"/>
      <c r="V19" s="58"/>
      <c r="W19" s="58"/>
      <c r="X19" s="58"/>
      <c r="Y19" s="58"/>
      <c r="Z19" s="58"/>
      <c r="AC19" s="296"/>
      <c r="AD19" s="296"/>
      <c r="AE19" s="296"/>
      <c r="AF19" s="296"/>
      <c r="AG19" s="296"/>
      <c r="AH19" s="296"/>
      <c r="AI19" s="296"/>
      <c r="AJ19" s="296"/>
    </row>
    <row r="20" spans="2:43">
      <c r="B20" s="47"/>
      <c r="C20" s="18" t="s">
        <v>3</v>
      </c>
      <c r="D20" s="18" t="s">
        <v>4</v>
      </c>
      <c r="E20" s="18" t="s">
        <v>5</v>
      </c>
      <c r="F20" s="42" t="s">
        <v>6</v>
      </c>
      <c r="G20" s="68" t="s">
        <v>3</v>
      </c>
      <c r="H20" s="18" t="s">
        <v>4</v>
      </c>
      <c r="I20" s="18" t="s">
        <v>5</v>
      </c>
      <c r="J20" s="18" t="s">
        <v>6</v>
      </c>
      <c r="K20" s="68" t="s">
        <v>3</v>
      </c>
      <c r="L20" s="18" t="s">
        <v>4</v>
      </c>
      <c r="M20" s="18" t="s">
        <v>5</v>
      </c>
      <c r="N20" s="18" t="s">
        <v>6</v>
      </c>
      <c r="O20" s="68" t="s">
        <v>3</v>
      </c>
      <c r="P20" s="18" t="s">
        <v>4</v>
      </c>
      <c r="Q20" s="18" t="s">
        <v>5</v>
      </c>
      <c r="R20" s="18" t="s">
        <v>6</v>
      </c>
      <c r="S20" s="68" t="s">
        <v>3</v>
      </c>
      <c r="T20" s="18" t="s">
        <v>4</v>
      </c>
      <c r="U20" s="18" t="s">
        <v>5</v>
      </c>
      <c r="V20" s="18" t="s">
        <v>6</v>
      </c>
      <c r="W20" s="68" t="s">
        <v>3</v>
      </c>
      <c r="X20" s="18" t="s">
        <v>4</v>
      </c>
      <c r="Y20" s="18" t="s">
        <v>192</v>
      </c>
      <c r="Z20" s="18" t="s">
        <v>6</v>
      </c>
      <c r="AC20" s="296"/>
      <c r="AD20" s="296"/>
      <c r="AE20" s="296"/>
      <c r="AF20" s="296"/>
      <c r="AG20" s="296"/>
      <c r="AH20" s="296"/>
      <c r="AI20" s="296"/>
      <c r="AJ20" s="296"/>
    </row>
    <row r="21" spans="2:43">
      <c r="B21" s="47" t="s">
        <v>207</v>
      </c>
      <c r="C21" s="18">
        <v>2020</v>
      </c>
      <c r="D21" s="18">
        <v>2020</v>
      </c>
      <c r="E21" s="18">
        <v>2020</v>
      </c>
      <c r="F21" s="42">
        <v>2021</v>
      </c>
      <c r="G21" s="68">
        <v>2021</v>
      </c>
      <c r="H21" s="18">
        <v>2021</v>
      </c>
      <c r="I21" s="18">
        <v>2021</v>
      </c>
      <c r="J21" s="18">
        <v>2022</v>
      </c>
      <c r="K21" s="68">
        <v>2022</v>
      </c>
      <c r="L21" s="18">
        <v>2022</v>
      </c>
      <c r="M21" s="18">
        <v>2022</v>
      </c>
      <c r="N21" s="18">
        <v>2023</v>
      </c>
      <c r="O21" s="68">
        <v>2023</v>
      </c>
      <c r="P21" s="18">
        <v>2023</v>
      </c>
      <c r="Q21" s="18">
        <v>2023</v>
      </c>
      <c r="R21" s="18">
        <v>2024</v>
      </c>
      <c r="S21" s="68">
        <v>2024</v>
      </c>
      <c r="T21" s="18">
        <v>2024</v>
      </c>
      <c r="U21" s="18">
        <v>2024</v>
      </c>
      <c r="V21" s="18">
        <v>2025</v>
      </c>
      <c r="W21" s="68">
        <v>2025</v>
      </c>
      <c r="X21" s="18">
        <v>2025</v>
      </c>
      <c r="Y21" s="18">
        <v>2025</v>
      </c>
      <c r="Z21" s="18">
        <v>2026</v>
      </c>
      <c r="AC21" s="296"/>
      <c r="AD21" s="296"/>
      <c r="AE21" s="296"/>
      <c r="AF21" s="296"/>
      <c r="AG21" s="296"/>
      <c r="AH21" s="296"/>
      <c r="AI21" s="296"/>
      <c r="AJ21" s="296"/>
    </row>
    <row r="22" spans="2:43">
      <c r="B22" s="63" t="s">
        <v>204</v>
      </c>
      <c r="C22" s="69">
        <v>955.79082999999946</v>
      </c>
      <c r="D22" s="64">
        <v>745.03507999999988</v>
      </c>
      <c r="E22" s="64">
        <v>767.63371000000063</v>
      </c>
      <c r="F22" s="65">
        <v>1091</v>
      </c>
      <c r="G22" s="69">
        <v>1244.5</v>
      </c>
      <c r="H22" s="64">
        <v>977.5</v>
      </c>
      <c r="I22" s="64">
        <v>1044.4000000000001</v>
      </c>
      <c r="J22" s="64">
        <v>944.4</v>
      </c>
      <c r="K22" s="69">
        <v>1014.12657</v>
      </c>
      <c r="L22" s="64">
        <v>2167.9462599999983</v>
      </c>
      <c r="M22" s="64">
        <v>1421.7164250000026</v>
      </c>
      <c r="N22" s="64">
        <v>1103.4579749999982</v>
      </c>
      <c r="O22" s="69">
        <v>1699.5718799999997</v>
      </c>
      <c r="P22" s="64">
        <v>1524.6169600000003</v>
      </c>
      <c r="Q22" s="64">
        <v>1365.3497899999998</v>
      </c>
      <c r="R22" s="64">
        <v>1333.6975000000034</v>
      </c>
      <c r="S22" s="69">
        <v>834</v>
      </c>
      <c r="T22" s="64">
        <v>635</v>
      </c>
      <c r="U22" s="64">
        <v>968</v>
      </c>
      <c r="V22" s="64">
        <v>1634</v>
      </c>
      <c r="W22" s="69">
        <v>555</v>
      </c>
      <c r="X22" s="64">
        <v>625</v>
      </c>
      <c r="Y22" s="64">
        <v>803</v>
      </c>
      <c r="Z22" s="64"/>
      <c r="AC22" s="296"/>
      <c r="AD22" s="296"/>
      <c r="AE22" s="296"/>
      <c r="AF22" s="296"/>
      <c r="AG22" s="296"/>
      <c r="AH22" s="296"/>
      <c r="AI22" s="296"/>
      <c r="AJ22" s="296"/>
      <c r="AK22" s="77"/>
      <c r="AL22" s="77"/>
      <c r="AM22" s="77"/>
      <c r="AN22" s="77"/>
      <c r="AO22" s="77"/>
      <c r="AP22" s="77"/>
      <c r="AQ22" s="77"/>
    </row>
    <row r="23" spans="2:43">
      <c r="B23" s="41" t="s">
        <v>199</v>
      </c>
      <c r="C23" s="48">
        <v>0</v>
      </c>
      <c r="D23" s="44">
        <v>16.507490000000008</v>
      </c>
      <c r="E23" s="44">
        <v>5.4362999999999664</v>
      </c>
      <c r="F23" s="45">
        <v>29</v>
      </c>
      <c r="G23" s="48">
        <v>290.5</v>
      </c>
      <c r="H23" s="44">
        <v>259.5</v>
      </c>
      <c r="I23" s="44">
        <v>366</v>
      </c>
      <c r="J23" s="44">
        <v>505</v>
      </c>
      <c r="K23" s="48">
        <v>289.11442999999991</v>
      </c>
      <c r="L23" s="44">
        <v>329.80699000000055</v>
      </c>
      <c r="M23" s="44">
        <v>479.06190999999922</v>
      </c>
      <c r="N23" s="44">
        <v>392.49529999999959</v>
      </c>
      <c r="O23" s="48">
        <v>437.56016999999986</v>
      </c>
      <c r="P23" s="44">
        <v>386.85042000000044</v>
      </c>
      <c r="Q23" s="44">
        <v>624.05011000000002</v>
      </c>
      <c r="R23" s="44">
        <v>528.28253999999981</v>
      </c>
      <c r="S23" s="48">
        <v>530</v>
      </c>
      <c r="T23" s="44">
        <v>388</v>
      </c>
      <c r="U23" s="44">
        <v>412</v>
      </c>
      <c r="V23" s="44">
        <v>96</v>
      </c>
      <c r="W23" s="48">
        <v>59</v>
      </c>
      <c r="X23" s="44">
        <v>67</v>
      </c>
      <c r="Y23" s="44">
        <v>84</v>
      </c>
      <c r="Z23" s="44"/>
      <c r="AC23" s="296"/>
      <c r="AD23" s="296"/>
      <c r="AE23" s="296"/>
      <c r="AF23" s="296"/>
      <c r="AG23" s="296"/>
      <c r="AH23" s="296"/>
      <c r="AI23" s="296"/>
      <c r="AJ23" s="296"/>
      <c r="AK23" s="77"/>
      <c r="AL23" s="77"/>
      <c r="AM23" s="77"/>
      <c r="AN23" s="77"/>
      <c r="AO23" s="77"/>
      <c r="AP23" s="77"/>
      <c r="AQ23" s="77"/>
    </row>
    <row r="24" spans="2:43">
      <c r="B24" s="41" t="s">
        <v>200</v>
      </c>
      <c r="C24" s="48">
        <v>0</v>
      </c>
      <c r="D24" s="44">
        <v>0</v>
      </c>
      <c r="E24" s="44">
        <v>0</v>
      </c>
      <c r="F24" s="45">
        <v>0</v>
      </c>
      <c r="G24" s="48">
        <v>0</v>
      </c>
      <c r="H24" s="44">
        <v>0</v>
      </c>
      <c r="I24" s="44">
        <v>0</v>
      </c>
      <c r="J24" s="44">
        <v>74</v>
      </c>
      <c r="K24" s="48">
        <v>517.33865999999978</v>
      </c>
      <c r="L24" s="44">
        <v>527.77828999999963</v>
      </c>
      <c r="M24" s="44">
        <v>927.56741000000034</v>
      </c>
      <c r="N24" s="44">
        <v>345.37568000000283</v>
      </c>
      <c r="O24" s="48"/>
      <c r="P24" s="44"/>
      <c r="Q24" s="44"/>
      <c r="R24" s="44"/>
      <c r="S24" s="48"/>
      <c r="T24" s="44"/>
      <c r="U24" s="44"/>
      <c r="V24" s="44"/>
      <c r="W24" s="48"/>
      <c r="X24" s="44"/>
      <c r="Y24" s="44"/>
      <c r="Z24" s="44"/>
      <c r="AC24" s="296"/>
      <c r="AD24" s="296"/>
      <c r="AE24" s="296"/>
      <c r="AF24" s="296"/>
      <c r="AG24" s="296"/>
      <c r="AH24" s="296"/>
      <c r="AI24" s="296"/>
      <c r="AJ24" s="296"/>
      <c r="AK24" s="77"/>
      <c r="AL24" s="77"/>
      <c r="AM24" s="77"/>
      <c r="AN24" s="77"/>
      <c r="AO24" s="77"/>
      <c r="AP24" s="77"/>
      <c r="AQ24" s="77"/>
    </row>
    <row r="25" spans="2:43">
      <c r="B25" s="41" t="s">
        <v>201</v>
      </c>
      <c r="C25" s="48">
        <v>59.412289999999999</v>
      </c>
      <c r="D25" s="44">
        <v>197.13391000000013</v>
      </c>
      <c r="E25" s="44">
        <v>144.40861999999976</v>
      </c>
      <c r="F25" s="45">
        <v>82</v>
      </c>
      <c r="G25" s="48">
        <v>67.5</v>
      </c>
      <c r="H25" s="44">
        <v>88.5</v>
      </c>
      <c r="I25" s="44">
        <v>160</v>
      </c>
      <c r="J25" s="44">
        <v>83</v>
      </c>
      <c r="K25" s="48">
        <v>66.984190000000027</v>
      </c>
      <c r="L25" s="44">
        <v>66.291609999999906</v>
      </c>
      <c r="M25" s="44">
        <v>259.99992999999989</v>
      </c>
      <c r="N25" s="44">
        <v>160.12644999999983</v>
      </c>
      <c r="O25" s="48">
        <v>346.11111000000017</v>
      </c>
      <c r="P25" s="44">
        <v>310.48945000000032</v>
      </c>
      <c r="Q25" s="44">
        <v>423.45380000000006</v>
      </c>
      <c r="R25" s="44">
        <v>172.10833999999977</v>
      </c>
      <c r="S25" s="48">
        <v>64</v>
      </c>
      <c r="T25" s="44">
        <v>132</v>
      </c>
      <c r="U25" s="44">
        <v>400</v>
      </c>
      <c r="V25" s="44">
        <v>166</v>
      </c>
      <c r="W25" s="48">
        <v>146</v>
      </c>
      <c r="X25" s="44">
        <v>168</v>
      </c>
      <c r="Y25" s="44">
        <v>363</v>
      </c>
      <c r="Z25" s="44"/>
      <c r="AC25" s="296"/>
      <c r="AD25" s="296"/>
      <c r="AE25" s="296"/>
      <c r="AF25" s="296"/>
      <c r="AG25" s="296"/>
      <c r="AH25" s="296"/>
      <c r="AI25" s="296"/>
      <c r="AJ25" s="296"/>
      <c r="AK25" s="77"/>
      <c r="AL25" s="77"/>
      <c r="AM25" s="77"/>
      <c r="AN25" s="77"/>
      <c r="AO25" s="77"/>
      <c r="AP25" s="77"/>
      <c r="AQ25" s="77"/>
    </row>
    <row r="26" spans="2:43">
      <c r="B26" s="66" t="s">
        <v>205</v>
      </c>
      <c r="C26" s="71">
        <v>-29.60244000000003</v>
      </c>
      <c r="D26" s="67">
        <v>-7.6764799999999669</v>
      </c>
      <c r="E26" s="67">
        <v>-28.163649999999908</v>
      </c>
      <c r="F26" s="70">
        <v>-12</v>
      </c>
      <c r="G26" s="71">
        <v>-29.5</v>
      </c>
      <c r="H26" s="67">
        <v>-26.4</v>
      </c>
      <c r="I26" s="67">
        <v>-28.6</v>
      </c>
      <c r="J26" s="67">
        <v>-79.599999999999994</v>
      </c>
      <c r="K26" s="71">
        <v>-20.469449999999981</v>
      </c>
      <c r="L26" s="67">
        <v>-35.778800000000061</v>
      </c>
      <c r="M26" s="67">
        <v>-82.987490000000008</v>
      </c>
      <c r="N26" s="67">
        <v>-63.00949999999996</v>
      </c>
      <c r="O26" s="71">
        <v>-76.216760000000008</v>
      </c>
      <c r="P26" s="67">
        <v>-50.538569999999964</v>
      </c>
      <c r="Q26" s="67">
        <v>-66.042740000000009</v>
      </c>
      <c r="R26" s="67">
        <v>-28.186980000000009</v>
      </c>
      <c r="S26" s="71">
        <v>-53</v>
      </c>
      <c r="T26" s="67">
        <v>-64</v>
      </c>
      <c r="U26" s="67">
        <v>-58</v>
      </c>
      <c r="V26" s="67">
        <v>-73</v>
      </c>
      <c r="W26" s="71">
        <v>-57</v>
      </c>
      <c r="X26" s="67">
        <v>-53</v>
      </c>
      <c r="Y26" s="67">
        <v>-54</v>
      </c>
      <c r="Z26" s="67"/>
      <c r="AC26" s="296"/>
      <c r="AD26" s="296"/>
      <c r="AE26" s="296"/>
      <c r="AF26" s="296"/>
      <c r="AG26" s="296"/>
      <c r="AH26" s="296"/>
      <c r="AI26" s="296"/>
      <c r="AJ26" s="296"/>
      <c r="AK26" s="77"/>
      <c r="AL26" s="77"/>
      <c r="AM26" s="77"/>
      <c r="AN26" s="77"/>
      <c r="AO26" s="77"/>
      <c r="AP26" s="77"/>
      <c r="AQ26" s="77"/>
    </row>
    <row r="27" spans="2:43">
      <c r="B27" s="47" t="s">
        <v>208</v>
      </c>
      <c r="C27" s="59">
        <v>985.60067999999944</v>
      </c>
      <c r="D27" s="58">
        <v>951</v>
      </c>
      <c r="E27" s="58">
        <v>889.31498000000033</v>
      </c>
      <c r="F27" s="60">
        <v>1190</v>
      </c>
      <c r="G27" s="59">
        <v>1573</v>
      </c>
      <c r="H27" s="58">
        <v>1299.0999999999999</v>
      </c>
      <c r="I27" s="58">
        <v>1541.8000000000002</v>
      </c>
      <c r="J27" s="58">
        <v>1526.8000000000002</v>
      </c>
      <c r="K27" s="59">
        <v>1867.0944</v>
      </c>
      <c r="L27" s="58">
        <v>3056.0443499999983</v>
      </c>
      <c r="M27" s="58">
        <v>3005.3581850000023</v>
      </c>
      <c r="N27" s="58">
        <v>1938.4459050000005</v>
      </c>
      <c r="O27" s="59">
        <v>2407.0264000000002</v>
      </c>
      <c r="P27" s="58">
        <v>2171.4182600000008</v>
      </c>
      <c r="Q27" s="58">
        <v>2346.8109600000003</v>
      </c>
      <c r="R27" s="58">
        <v>2005.9014000000029</v>
      </c>
      <c r="S27" s="59">
        <v>1375</v>
      </c>
      <c r="T27" s="58">
        <v>1091</v>
      </c>
      <c r="U27" s="58">
        <v>1722</v>
      </c>
      <c r="V27" s="58">
        <v>1823</v>
      </c>
      <c r="W27" s="59">
        <v>703</v>
      </c>
      <c r="X27" s="58">
        <v>806</v>
      </c>
      <c r="Y27" s="58">
        <v>1196</v>
      </c>
      <c r="Z27" s="58"/>
      <c r="AC27" s="296"/>
      <c r="AD27" s="296"/>
      <c r="AE27" s="296"/>
      <c r="AF27" s="296"/>
      <c r="AG27" s="296"/>
      <c r="AH27" s="296"/>
      <c r="AI27" s="296"/>
      <c r="AJ27" s="296"/>
    </row>
    <row r="28" spans="2:43">
      <c r="B28" s="47"/>
      <c r="C28" s="58"/>
      <c r="D28" s="58"/>
      <c r="E28" s="58"/>
      <c r="F28" s="58"/>
      <c r="G28" s="58"/>
      <c r="H28" s="58"/>
      <c r="I28" s="58"/>
      <c r="J28" s="58"/>
      <c r="K28" s="58"/>
      <c r="O28" s="58"/>
      <c r="P28" s="58"/>
      <c r="Q28" s="58"/>
      <c r="R28" s="58"/>
      <c r="S28" s="58"/>
      <c r="T28" s="58"/>
      <c r="U28" s="58"/>
      <c r="V28" s="58"/>
      <c r="W28" s="58"/>
      <c r="X28" s="58"/>
      <c r="Y28" s="58"/>
      <c r="Z28" s="58"/>
      <c r="AC28" s="296"/>
      <c r="AD28" s="296"/>
      <c r="AE28" s="296"/>
      <c r="AF28" s="296"/>
      <c r="AG28" s="296"/>
      <c r="AH28" s="296"/>
      <c r="AI28" s="296"/>
      <c r="AJ28" s="296"/>
    </row>
    <row r="29" spans="2:43">
      <c r="B29" s="47"/>
      <c r="C29" s="18" t="s">
        <v>3</v>
      </c>
      <c r="D29" s="18" t="s">
        <v>4</v>
      </c>
      <c r="E29" s="18" t="s">
        <v>5</v>
      </c>
      <c r="F29" s="42" t="s">
        <v>6</v>
      </c>
      <c r="G29" s="68" t="s">
        <v>3</v>
      </c>
      <c r="H29" s="18" t="s">
        <v>4</v>
      </c>
      <c r="I29" s="18" t="s">
        <v>5</v>
      </c>
      <c r="J29" s="18" t="s">
        <v>6</v>
      </c>
      <c r="K29" s="68" t="s">
        <v>3</v>
      </c>
      <c r="L29" s="18" t="s">
        <v>4</v>
      </c>
      <c r="M29" s="18" t="s">
        <v>5</v>
      </c>
      <c r="N29" s="18" t="s">
        <v>6</v>
      </c>
      <c r="O29" s="68" t="s">
        <v>3</v>
      </c>
      <c r="P29" s="18" t="s">
        <v>4</v>
      </c>
      <c r="Q29" s="18" t="s">
        <v>209</v>
      </c>
      <c r="R29" s="18" t="s">
        <v>6</v>
      </c>
      <c r="S29" s="68" t="s">
        <v>3</v>
      </c>
      <c r="T29" s="18" t="s">
        <v>4</v>
      </c>
      <c r="U29" s="18" t="s">
        <v>5</v>
      </c>
      <c r="V29" s="18" t="s">
        <v>6</v>
      </c>
      <c r="W29" s="68" t="s">
        <v>3</v>
      </c>
      <c r="X29" s="18" t="s">
        <v>4</v>
      </c>
      <c r="Y29" s="18" t="s">
        <v>192</v>
      </c>
      <c r="Z29" s="18" t="s">
        <v>6</v>
      </c>
      <c r="AC29" s="296"/>
      <c r="AD29" s="296"/>
      <c r="AE29" s="296"/>
      <c r="AF29" s="296"/>
      <c r="AG29" s="296"/>
      <c r="AH29" s="296"/>
      <c r="AI29" s="296"/>
      <c r="AJ29" s="296"/>
    </row>
    <row r="30" spans="2:43">
      <c r="B30" s="47" t="s">
        <v>210</v>
      </c>
      <c r="C30" s="18">
        <v>2020</v>
      </c>
      <c r="D30" s="18">
        <v>2020</v>
      </c>
      <c r="E30" s="18">
        <v>2020</v>
      </c>
      <c r="F30" s="42">
        <v>2021</v>
      </c>
      <c r="G30" s="68">
        <v>2021</v>
      </c>
      <c r="H30" s="18">
        <v>2021</v>
      </c>
      <c r="I30" s="18">
        <v>2021</v>
      </c>
      <c r="J30" s="18">
        <v>2022</v>
      </c>
      <c r="K30" s="68">
        <v>2022</v>
      </c>
      <c r="L30" s="18">
        <v>2022</v>
      </c>
      <c r="M30" s="18">
        <v>2022</v>
      </c>
      <c r="N30" s="18">
        <v>2023</v>
      </c>
      <c r="O30" s="68">
        <v>2023</v>
      </c>
      <c r="P30" s="18">
        <v>2023</v>
      </c>
      <c r="Q30" s="18">
        <v>2023</v>
      </c>
      <c r="R30" s="18">
        <v>2024</v>
      </c>
      <c r="S30" s="68">
        <v>2024</v>
      </c>
      <c r="T30" s="18">
        <v>2024</v>
      </c>
      <c r="U30" s="18">
        <v>2024</v>
      </c>
      <c r="V30" s="18">
        <v>2025</v>
      </c>
      <c r="W30" s="68">
        <v>2025</v>
      </c>
      <c r="X30" s="18">
        <v>2025</v>
      </c>
      <c r="Y30" s="18">
        <v>2025</v>
      </c>
      <c r="Z30" s="18">
        <v>2026</v>
      </c>
      <c r="AC30" s="296"/>
      <c r="AD30" s="296"/>
      <c r="AE30" s="296"/>
      <c r="AF30" s="296"/>
      <c r="AG30" s="296"/>
      <c r="AH30" s="296"/>
      <c r="AI30" s="296"/>
      <c r="AJ30" s="296"/>
    </row>
    <row r="31" spans="2:43">
      <c r="B31" s="63" t="s">
        <v>204</v>
      </c>
      <c r="C31" s="69">
        <v>-463.63231999999994</v>
      </c>
      <c r="D31" s="64">
        <v>-449.03068000000007</v>
      </c>
      <c r="E31" s="64">
        <v>-545.61651000000006</v>
      </c>
      <c r="F31" s="65">
        <v>-577.99029999999959</v>
      </c>
      <c r="G31" s="69">
        <v>-817.63849000000005</v>
      </c>
      <c r="H31" s="64">
        <v>-963.02959000000021</v>
      </c>
      <c r="I31" s="64">
        <v>-974.06801999999993</v>
      </c>
      <c r="J31" s="64">
        <v>-1006.6089599999996</v>
      </c>
      <c r="K31" s="69">
        <v>-1125.9954200000002</v>
      </c>
      <c r="L31" s="64">
        <v>-1499.73459</v>
      </c>
      <c r="M31" s="64">
        <v>-1779.0689300000001</v>
      </c>
      <c r="N31" s="64">
        <v>-1776.5179200000002</v>
      </c>
      <c r="O31" s="69">
        <v>-1801.3227099999999</v>
      </c>
      <c r="P31" s="64">
        <v>-1800.2622600000004</v>
      </c>
      <c r="Q31" s="64">
        <v>-1561.6311900000003</v>
      </c>
      <c r="R31" s="64">
        <v>-1423.2645600000001</v>
      </c>
      <c r="S31" s="69">
        <v>-910</v>
      </c>
      <c r="T31" s="64">
        <v>-770</v>
      </c>
      <c r="U31" s="64">
        <v>-755</v>
      </c>
      <c r="V31" s="64">
        <v>-675</v>
      </c>
      <c r="W31" s="69">
        <v>-656</v>
      </c>
      <c r="X31" s="64">
        <v>-629</v>
      </c>
      <c r="Y31" s="64">
        <v>-684</v>
      </c>
      <c r="Z31" s="64"/>
      <c r="AC31" s="296"/>
      <c r="AD31" s="296"/>
      <c r="AE31" s="296"/>
      <c r="AF31" s="296"/>
      <c r="AG31" s="296"/>
      <c r="AH31" s="296"/>
      <c r="AI31" s="296"/>
      <c r="AJ31" s="296"/>
      <c r="AK31" s="77"/>
      <c r="AL31" s="77"/>
      <c r="AM31" s="77"/>
      <c r="AN31" s="77"/>
      <c r="AO31" s="77"/>
      <c r="AP31" s="77"/>
      <c r="AQ31" s="77"/>
    </row>
    <row r="32" spans="2:43">
      <c r="B32" s="41" t="s">
        <v>199</v>
      </c>
      <c r="C32" s="48">
        <v>0</v>
      </c>
      <c r="D32" s="44">
        <v>0</v>
      </c>
      <c r="E32" s="44">
        <v>0</v>
      </c>
      <c r="F32" s="45">
        <v>-4.5502700000000003</v>
      </c>
      <c r="G32" s="48">
        <v>-12.313260000000001</v>
      </c>
      <c r="H32" s="44">
        <v>-12.958349999999994</v>
      </c>
      <c r="I32" s="44">
        <v>-17.738150000000005</v>
      </c>
      <c r="J32" s="44">
        <v>-24.429489999999998</v>
      </c>
      <c r="K32" s="48">
        <v>-22.152630000000002</v>
      </c>
      <c r="L32" s="44">
        <v>-17.464729999999996</v>
      </c>
      <c r="M32" s="44">
        <v>-3.5893600000000045</v>
      </c>
      <c r="N32" s="44">
        <v>-6.4599799999999963</v>
      </c>
      <c r="O32" s="48">
        <v>-9.6788899999999991</v>
      </c>
      <c r="P32" s="44">
        <v>-19.394730000000003</v>
      </c>
      <c r="Q32" s="44">
        <v>-12.909329999999994</v>
      </c>
      <c r="R32" s="44">
        <v>-10.99999</v>
      </c>
      <c r="S32" s="48">
        <v>-7</v>
      </c>
      <c r="T32" s="44">
        <v>-4</v>
      </c>
      <c r="U32" s="44">
        <v>-2</v>
      </c>
      <c r="V32" s="44">
        <v>-1</v>
      </c>
      <c r="W32" s="48">
        <v>-1</v>
      </c>
      <c r="X32" s="44">
        <v>-1</v>
      </c>
      <c r="Y32" s="44">
        <v>-1</v>
      </c>
      <c r="Z32" s="44"/>
      <c r="AC32" s="296"/>
      <c r="AD32" s="296"/>
      <c r="AE32" s="296"/>
      <c r="AF32" s="296"/>
      <c r="AG32" s="296"/>
      <c r="AH32" s="296"/>
      <c r="AI32" s="296"/>
      <c r="AJ32" s="296"/>
      <c r="AK32" s="77"/>
      <c r="AL32" s="77"/>
      <c r="AM32" s="77"/>
      <c r="AN32" s="77"/>
      <c r="AO32" s="77"/>
      <c r="AP32" s="77"/>
      <c r="AQ32" s="77"/>
    </row>
    <row r="33" spans="2:43">
      <c r="B33" s="41" t="s">
        <v>200</v>
      </c>
      <c r="C33" s="48">
        <v>0</v>
      </c>
      <c r="D33" s="44">
        <v>0</v>
      </c>
      <c r="E33" s="44">
        <v>0</v>
      </c>
      <c r="F33" s="45">
        <v>0</v>
      </c>
      <c r="G33" s="48">
        <v>0</v>
      </c>
      <c r="H33" s="44">
        <v>0</v>
      </c>
      <c r="I33" s="44">
        <v>0</v>
      </c>
      <c r="J33" s="44">
        <v>0</v>
      </c>
      <c r="K33" s="48">
        <v>-53.036119999999997</v>
      </c>
      <c r="L33" s="44">
        <v>-85.488339999999994</v>
      </c>
      <c r="M33" s="44">
        <v>-68.074749999999995</v>
      </c>
      <c r="N33" s="44">
        <v>-129.88524999999998</v>
      </c>
      <c r="O33" s="48"/>
      <c r="P33" s="44"/>
      <c r="Q33" s="44"/>
      <c r="R33" s="44"/>
      <c r="S33" s="48"/>
      <c r="T33" s="44"/>
      <c r="U33" s="44"/>
      <c r="V33" s="44"/>
      <c r="W33" s="48"/>
      <c r="X33" s="44"/>
      <c r="Y33" s="44"/>
      <c r="Z33" s="44"/>
      <c r="AC33" s="296"/>
      <c r="AD33" s="296"/>
      <c r="AE33" s="296"/>
      <c r="AF33" s="296"/>
      <c r="AG33" s="296"/>
      <c r="AH33" s="296"/>
      <c r="AI33" s="296"/>
      <c r="AJ33" s="296"/>
      <c r="AK33" s="77"/>
      <c r="AL33" s="77"/>
      <c r="AM33" s="77"/>
      <c r="AN33" s="77"/>
      <c r="AO33" s="77"/>
      <c r="AP33" s="77"/>
      <c r="AQ33" s="77"/>
    </row>
    <row r="34" spans="2:43">
      <c r="B34" s="41" t="s">
        <v>201</v>
      </c>
      <c r="C34" s="48">
        <v>-46.885910000000003</v>
      </c>
      <c r="D34" s="44">
        <v>-47.348089999999992</v>
      </c>
      <c r="E34" s="44">
        <v>-34.79319000000001</v>
      </c>
      <c r="F34" s="45">
        <v>-32.906429999999993</v>
      </c>
      <c r="G34" s="48">
        <v>-49.930219999999991</v>
      </c>
      <c r="H34" s="44">
        <v>-38.306789999999999</v>
      </c>
      <c r="I34" s="44">
        <v>-67.762190000000004</v>
      </c>
      <c r="J34" s="44">
        <v>-72.217480000000009</v>
      </c>
      <c r="K34" s="48">
        <v>-100.37977000000001</v>
      </c>
      <c r="L34" s="44">
        <v>-94.006989999999988</v>
      </c>
      <c r="M34" s="44">
        <v>-108.67643999999999</v>
      </c>
      <c r="N34" s="44">
        <v>-118.68990000000001</v>
      </c>
      <c r="O34" s="48">
        <v>-133.7568</v>
      </c>
      <c r="P34" s="44">
        <v>-124.21248000000003</v>
      </c>
      <c r="Q34" s="44">
        <v>-98.777790000000024</v>
      </c>
      <c r="R34" s="44">
        <v>-83.804569999999998</v>
      </c>
      <c r="S34" s="48">
        <v>-72</v>
      </c>
      <c r="T34" s="44">
        <v>-85</v>
      </c>
      <c r="U34" s="44">
        <v>-106</v>
      </c>
      <c r="V34" s="44">
        <v>-129</v>
      </c>
      <c r="W34" s="48">
        <v>-79</v>
      </c>
      <c r="X34" s="44">
        <v>-176</v>
      </c>
      <c r="Y34" s="44">
        <v>-102</v>
      </c>
      <c r="Z34" s="44"/>
      <c r="AC34" s="296"/>
      <c r="AD34" s="296"/>
      <c r="AE34" s="296"/>
      <c r="AF34" s="296"/>
      <c r="AG34" s="296"/>
      <c r="AH34" s="296"/>
      <c r="AI34" s="296"/>
      <c r="AJ34" s="296"/>
      <c r="AK34" s="77"/>
      <c r="AL34" s="77"/>
      <c r="AM34" s="77"/>
      <c r="AN34" s="77"/>
      <c r="AO34" s="77"/>
      <c r="AP34" s="77"/>
      <c r="AQ34" s="77"/>
    </row>
    <row r="35" spans="2:43">
      <c r="B35" s="66" t="s">
        <v>205</v>
      </c>
      <c r="C35" s="71">
        <v>-3.8334200000000003</v>
      </c>
      <c r="D35" s="67">
        <v>-0.42211999999999988</v>
      </c>
      <c r="E35" s="67">
        <v>-2.4127799999999997</v>
      </c>
      <c r="F35" s="70">
        <v>-0.42786999999999992</v>
      </c>
      <c r="G35" s="71">
        <v>-0.60297000000000001</v>
      </c>
      <c r="H35" s="67">
        <v>-0.71008999999999989</v>
      </c>
      <c r="I35" s="67">
        <v>-0.78439999999999799</v>
      </c>
      <c r="J35" s="67">
        <v>-1.5350500000000018</v>
      </c>
      <c r="K35" s="71">
        <v>-1.22865</v>
      </c>
      <c r="L35" s="67">
        <v>-0.92283999999999999</v>
      </c>
      <c r="M35" s="67">
        <v>-2.0938299999999996</v>
      </c>
      <c r="N35" s="67">
        <v>-1.3690599999999997</v>
      </c>
      <c r="O35" s="71">
        <v>-1.7389999999999999</v>
      </c>
      <c r="P35" s="67">
        <v>-4.4089999999999921E-2</v>
      </c>
      <c r="Q35" s="67">
        <v>-6.2509999999999996E-2</v>
      </c>
      <c r="R35" s="67">
        <v>-0.39398</v>
      </c>
      <c r="S35" s="71">
        <v>0</v>
      </c>
      <c r="T35" s="67">
        <v>0</v>
      </c>
      <c r="U35" s="67">
        <v>-1</v>
      </c>
      <c r="V35" s="67">
        <v>-1</v>
      </c>
      <c r="W35" s="71">
        <v>0</v>
      </c>
      <c r="X35" s="67">
        <v>0</v>
      </c>
      <c r="Y35" s="67">
        <v>0</v>
      </c>
      <c r="Z35" s="67"/>
      <c r="AC35" s="296"/>
      <c r="AD35" s="296"/>
      <c r="AE35" s="296"/>
      <c r="AF35" s="296"/>
      <c r="AG35" s="296"/>
      <c r="AH35" s="296"/>
      <c r="AI35" s="296"/>
      <c r="AJ35" s="296"/>
      <c r="AK35" s="77"/>
      <c r="AL35" s="77"/>
      <c r="AM35" s="77"/>
      <c r="AN35" s="77"/>
      <c r="AO35" s="77"/>
      <c r="AP35" s="77"/>
      <c r="AQ35" s="77"/>
    </row>
    <row r="36" spans="2:43">
      <c r="B36" s="47" t="s">
        <v>211</v>
      </c>
      <c r="C36" s="59">
        <v>-514.35164999999995</v>
      </c>
      <c r="D36" s="58">
        <v>-496.80089000000009</v>
      </c>
      <c r="E36" s="58">
        <v>-582.82248000000004</v>
      </c>
      <c r="F36" s="58">
        <v>-615.87486999999953</v>
      </c>
      <c r="G36" s="59">
        <v>-880.48494000000005</v>
      </c>
      <c r="H36" s="58">
        <v>-1015.0048200000002</v>
      </c>
      <c r="I36" s="58">
        <v>-1060.35276</v>
      </c>
      <c r="J36" s="58">
        <v>-1104.7909799999995</v>
      </c>
      <c r="K36" s="59">
        <v>-1302.7925900000002</v>
      </c>
      <c r="L36" s="58">
        <v>-1697.6174900000001</v>
      </c>
      <c r="M36" s="58">
        <v>-1961.5033100000001</v>
      </c>
      <c r="N36" s="58">
        <v>-2032.9221100000004</v>
      </c>
      <c r="O36" s="59">
        <v>-1946.4973999999997</v>
      </c>
      <c r="P36" s="58">
        <v>-1943.9135600000006</v>
      </c>
      <c r="Q36" s="58">
        <v>-1673.3808200000003</v>
      </c>
      <c r="R36" s="58">
        <v>-1518.4631000000002</v>
      </c>
      <c r="S36" s="59">
        <v>-989</v>
      </c>
      <c r="T36" s="58">
        <v>-859</v>
      </c>
      <c r="U36" s="58">
        <v>-865</v>
      </c>
      <c r="V36" s="58">
        <v>-805</v>
      </c>
      <c r="W36" s="59">
        <v>-736</v>
      </c>
      <c r="X36" s="58">
        <v>-806</v>
      </c>
      <c r="Y36" s="58">
        <v>-787</v>
      </c>
      <c r="Z36" s="58"/>
      <c r="AC36" s="296"/>
      <c r="AD36" s="296"/>
      <c r="AE36" s="296"/>
      <c r="AF36" s="296"/>
      <c r="AG36" s="296"/>
      <c r="AH36" s="296"/>
      <c r="AI36" s="296"/>
      <c r="AJ36" s="296"/>
    </row>
    <row r="37" spans="2:43">
      <c r="B37" s="47"/>
      <c r="C37" s="58"/>
      <c r="D37" s="58"/>
      <c r="E37" s="58"/>
      <c r="F37" s="58"/>
      <c r="G37" s="58"/>
      <c r="H37" s="58"/>
      <c r="I37" s="58"/>
      <c r="J37" s="58"/>
      <c r="K37" s="58"/>
      <c r="O37" s="58"/>
      <c r="P37" s="58"/>
      <c r="Q37" s="58"/>
      <c r="R37" s="58"/>
      <c r="S37" s="58"/>
      <c r="T37" s="58"/>
      <c r="U37" s="58"/>
      <c r="V37" s="58"/>
      <c r="W37" s="58"/>
      <c r="X37" s="58"/>
      <c r="Y37" s="58"/>
      <c r="Z37" s="58"/>
      <c r="AC37" s="296"/>
      <c r="AD37" s="296"/>
      <c r="AE37" s="296"/>
      <c r="AF37" s="296"/>
      <c r="AG37" s="296"/>
      <c r="AH37" s="296"/>
      <c r="AI37" s="296"/>
      <c r="AJ37" s="296"/>
    </row>
    <row r="38" spans="2:43">
      <c r="B38" s="47"/>
      <c r="C38" s="18" t="s">
        <v>3</v>
      </c>
      <c r="D38" s="18" t="s">
        <v>4</v>
      </c>
      <c r="E38" s="18" t="s">
        <v>5</v>
      </c>
      <c r="F38" s="42" t="s">
        <v>6</v>
      </c>
      <c r="G38" s="68" t="s">
        <v>3</v>
      </c>
      <c r="H38" s="18" t="s">
        <v>4</v>
      </c>
      <c r="I38" s="18" t="s">
        <v>5</v>
      </c>
      <c r="J38" s="18" t="s">
        <v>6</v>
      </c>
      <c r="K38" s="68" t="s">
        <v>3</v>
      </c>
      <c r="L38" s="18" t="s">
        <v>4</v>
      </c>
      <c r="M38" s="18" t="s">
        <v>5</v>
      </c>
      <c r="N38" s="18" t="s">
        <v>6</v>
      </c>
      <c r="O38" s="68" t="s">
        <v>3</v>
      </c>
      <c r="P38" s="18" t="s">
        <v>4</v>
      </c>
      <c r="Q38" s="18" t="s">
        <v>209</v>
      </c>
      <c r="R38" s="18" t="s">
        <v>6</v>
      </c>
      <c r="S38" s="68" t="s">
        <v>3</v>
      </c>
      <c r="T38" s="18" t="s">
        <v>4</v>
      </c>
      <c r="U38" s="18" t="s">
        <v>5</v>
      </c>
      <c r="V38" s="18" t="s">
        <v>6</v>
      </c>
      <c r="W38" s="68" t="s">
        <v>3</v>
      </c>
      <c r="X38" s="18" t="s">
        <v>4</v>
      </c>
      <c r="Y38" s="18" t="s">
        <v>192</v>
      </c>
      <c r="Z38" s="18" t="s">
        <v>6</v>
      </c>
      <c r="AC38" s="296"/>
      <c r="AD38" s="296"/>
      <c r="AE38" s="296"/>
      <c r="AF38" s="296"/>
      <c r="AG38" s="296"/>
      <c r="AH38" s="296"/>
      <c r="AI38" s="296"/>
      <c r="AJ38" s="296"/>
    </row>
    <row r="39" spans="2:43">
      <c r="B39" s="47" t="s">
        <v>212</v>
      </c>
      <c r="C39" s="18">
        <v>2020</v>
      </c>
      <c r="D39" s="18">
        <v>2020</v>
      </c>
      <c r="E39" s="18">
        <v>2020</v>
      </c>
      <c r="F39" s="42">
        <v>2021</v>
      </c>
      <c r="G39" s="68">
        <v>2021</v>
      </c>
      <c r="H39" s="18">
        <v>2021</v>
      </c>
      <c r="I39" s="18">
        <v>2021</v>
      </c>
      <c r="J39" s="18">
        <v>2022</v>
      </c>
      <c r="K39" s="68">
        <v>2022</v>
      </c>
      <c r="L39" s="18">
        <v>2022</v>
      </c>
      <c r="M39" s="18">
        <v>2022</v>
      </c>
      <c r="N39" s="18">
        <v>2023</v>
      </c>
      <c r="O39" s="68">
        <v>2023</v>
      </c>
      <c r="P39" s="18">
        <v>2023</v>
      </c>
      <c r="Q39" s="18">
        <v>2023</v>
      </c>
      <c r="R39" s="18">
        <v>2024</v>
      </c>
      <c r="S39" s="68">
        <v>2024</v>
      </c>
      <c r="T39" s="18">
        <v>2024</v>
      </c>
      <c r="U39" s="18">
        <v>2024</v>
      </c>
      <c r="V39" s="18">
        <v>2025</v>
      </c>
      <c r="W39" s="68">
        <v>2025</v>
      </c>
      <c r="X39" s="18">
        <v>2025</v>
      </c>
      <c r="Y39" s="18">
        <v>2025</v>
      </c>
      <c r="Z39" s="18">
        <v>2026</v>
      </c>
      <c r="AC39" s="296"/>
      <c r="AD39" s="296"/>
      <c r="AE39" s="296"/>
      <c r="AF39" s="296"/>
      <c r="AG39" s="296"/>
      <c r="AH39" s="296"/>
      <c r="AI39" s="296"/>
      <c r="AJ39" s="296"/>
    </row>
    <row r="40" spans="2:43">
      <c r="B40" s="63" t="s">
        <v>204</v>
      </c>
      <c r="C40" s="69">
        <v>492.15850999999952</v>
      </c>
      <c r="D40" s="64">
        <v>296.00439999999981</v>
      </c>
      <c r="E40" s="64">
        <v>222.01720000000057</v>
      </c>
      <c r="F40" s="65">
        <v>513.00970000000041</v>
      </c>
      <c r="G40" s="69">
        <v>426.86150999999995</v>
      </c>
      <c r="H40" s="64">
        <v>14.470409999999788</v>
      </c>
      <c r="I40" s="64">
        <v>70.331980000000158</v>
      </c>
      <c r="J40" s="64">
        <v>-62.208959999999593</v>
      </c>
      <c r="K40" s="69">
        <v>-111.86885000000018</v>
      </c>
      <c r="L40" s="64">
        <v>668.21166999999832</v>
      </c>
      <c r="M40" s="64">
        <v>-357.35250499999756</v>
      </c>
      <c r="N40" s="64">
        <v>-673.05994500000202</v>
      </c>
      <c r="O40" s="69">
        <f t="shared" ref="O40:S45" si="0">O22+O31</f>
        <v>-101.75083000000018</v>
      </c>
      <c r="P40" s="64">
        <f t="shared" si="0"/>
        <v>-275.64530000000013</v>
      </c>
      <c r="Q40" s="64">
        <f t="shared" si="0"/>
        <v>-196.28140000000053</v>
      </c>
      <c r="R40" s="64">
        <f t="shared" si="0"/>
        <v>-89.567059999996673</v>
      </c>
      <c r="S40" s="69">
        <f t="shared" si="0"/>
        <v>-76</v>
      </c>
      <c r="T40" s="64">
        <f t="shared" ref="T40:Y40" si="1">T22+T31</f>
        <v>-135</v>
      </c>
      <c r="U40" s="64">
        <f t="shared" si="1"/>
        <v>213</v>
      </c>
      <c r="V40" s="64">
        <f t="shared" si="1"/>
        <v>959</v>
      </c>
      <c r="W40" s="69">
        <f t="shared" si="1"/>
        <v>-101</v>
      </c>
      <c r="X40" s="64">
        <f t="shared" si="1"/>
        <v>-4</v>
      </c>
      <c r="Y40" s="64">
        <f t="shared" si="1"/>
        <v>119</v>
      </c>
      <c r="Z40" s="64"/>
      <c r="AC40" s="296"/>
      <c r="AD40" s="296"/>
      <c r="AE40" s="296"/>
      <c r="AF40" s="296"/>
      <c r="AG40" s="296"/>
      <c r="AH40" s="296"/>
      <c r="AI40" s="296"/>
      <c r="AJ40" s="296"/>
    </row>
    <row r="41" spans="2:43">
      <c r="B41" s="41" t="s">
        <v>199</v>
      </c>
      <c r="C41" s="48">
        <v>0</v>
      </c>
      <c r="D41" s="44">
        <v>16.507490000000008</v>
      </c>
      <c r="E41" s="44">
        <v>5.4362999999999664</v>
      </c>
      <c r="F41" s="45">
        <v>24.449729999999999</v>
      </c>
      <c r="G41" s="48">
        <v>278.18673999999999</v>
      </c>
      <c r="H41" s="44">
        <v>246.54165</v>
      </c>
      <c r="I41" s="44">
        <v>348.26184999999998</v>
      </c>
      <c r="J41" s="44">
        <v>480.57051000000001</v>
      </c>
      <c r="K41" s="48">
        <v>266.96179999999993</v>
      </c>
      <c r="L41" s="44">
        <v>312.34226000000058</v>
      </c>
      <c r="M41" s="44">
        <v>475.47254999999922</v>
      </c>
      <c r="N41" s="44">
        <v>386.03531999999961</v>
      </c>
      <c r="O41" s="48">
        <f t="shared" si="0"/>
        <v>427.88127999999983</v>
      </c>
      <c r="P41" s="44">
        <f t="shared" si="0"/>
        <v>367.45569000000046</v>
      </c>
      <c r="Q41" s="44">
        <f t="shared" si="0"/>
        <v>611.14078000000006</v>
      </c>
      <c r="R41" s="44">
        <f t="shared" si="0"/>
        <v>517.28254999999979</v>
      </c>
      <c r="S41" s="48">
        <f t="shared" ref="S41:T41" si="2">S23+S32</f>
        <v>523</v>
      </c>
      <c r="T41" s="44">
        <f t="shared" si="2"/>
        <v>384</v>
      </c>
      <c r="U41" s="44">
        <f t="shared" ref="U41:Y41" si="3">U23+U32</f>
        <v>410</v>
      </c>
      <c r="V41" s="44">
        <f t="shared" si="3"/>
        <v>95</v>
      </c>
      <c r="W41" s="48">
        <f t="shared" si="3"/>
        <v>58</v>
      </c>
      <c r="X41" s="44">
        <f t="shared" si="3"/>
        <v>66</v>
      </c>
      <c r="Y41" s="44">
        <f t="shared" si="3"/>
        <v>83</v>
      </c>
      <c r="Z41" s="44"/>
      <c r="AC41" s="296"/>
      <c r="AD41" s="296"/>
      <c r="AE41" s="296"/>
      <c r="AF41" s="296"/>
      <c r="AG41" s="296"/>
      <c r="AH41" s="296"/>
      <c r="AI41" s="296"/>
      <c r="AJ41" s="296"/>
    </row>
    <row r="42" spans="2:43">
      <c r="B42" s="41" t="s">
        <v>200</v>
      </c>
      <c r="C42" s="48">
        <v>0</v>
      </c>
      <c r="D42" s="44">
        <v>0</v>
      </c>
      <c r="E42" s="44">
        <v>0</v>
      </c>
      <c r="F42" s="45">
        <v>0</v>
      </c>
      <c r="G42" s="48">
        <v>0</v>
      </c>
      <c r="H42" s="44">
        <v>0</v>
      </c>
      <c r="I42" s="44">
        <v>0</v>
      </c>
      <c r="J42" s="44">
        <v>74</v>
      </c>
      <c r="K42" s="48">
        <v>464.30253999999979</v>
      </c>
      <c r="L42" s="44">
        <v>442.28994999999964</v>
      </c>
      <c r="M42" s="44">
        <v>859.49266000000034</v>
      </c>
      <c r="N42" s="44">
        <v>215.49043000000285</v>
      </c>
      <c r="O42" s="48"/>
      <c r="P42" s="44"/>
      <c r="Q42" s="44"/>
      <c r="R42" s="44"/>
      <c r="S42" s="48"/>
      <c r="T42" s="44"/>
      <c r="U42" s="44"/>
      <c r="V42" s="44"/>
      <c r="W42" s="48"/>
      <c r="X42" s="44"/>
      <c r="Y42" s="44"/>
      <c r="Z42" s="44"/>
      <c r="AC42" s="296"/>
      <c r="AD42" s="296"/>
      <c r="AE42" s="296"/>
      <c r="AF42" s="296"/>
      <c r="AG42" s="296"/>
      <c r="AH42" s="296"/>
      <c r="AI42" s="296"/>
      <c r="AJ42" s="296"/>
    </row>
    <row r="43" spans="2:43">
      <c r="B43" s="41" t="s">
        <v>201</v>
      </c>
      <c r="C43" s="48">
        <v>12.526379999999996</v>
      </c>
      <c r="D43" s="44">
        <v>149.78582000000014</v>
      </c>
      <c r="E43" s="44">
        <v>109.61542999999975</v>
      </c>
      <c r="F43" s="45">
        <v>49.093570000000007</v>
      </c>
      <c r="G43" s="48">
        <v>17.569780000000009</v>
      </c>
      <c r="H43" s="44">
        <v>50.193210000000001</v>
      </c>
      <c r="I43" s="44">
        <v>92.237809999999996</v>
      </c>
      <c r="J43" s="44">
        <v>10.782519999999991</v>
      </c>
      <c r="K43" s="48">
        <v>-33.395579999999981</v>
      </c>
      <c r="L43" s="44">
        <v>-27.715380000000081</v>
      </c>
      <c r="M43" s="44">
        <v>151.32348999999991</v>
      </c>
      <c r="N43" s="44">
        <v>41.436549999999826</v>
      </c>
      <c r="O43" s="48">
        <f t="shared" ref="O43:R45" si="4">O25+O34</f>
        <v>212.35431000000017</v>
      </c>
      <c r="P43" s="44">
        <f t="shared" si="4"/>
        <v>186.27697000000029</v>
      </c>
      <c r="Q43" s="44">
        <f t="shared" si="4"/>
        <v>324.67601000000002</v>
      </c>
      <c r="R43" s="44">
        <f t="shared" si="4"/>
        <v>88.303769999999773</v>
      </c>
      <c r="S43" s="48">
        <f t="shared" si="0"/>
        <v>-8</v>
      </c>
      <c r="T43" s="44">
        <f t="shared" ref="T43:Y43" si="5">T25+T34</f>
        <v>47</v>
      </c>
      <c r="U43" s="44">
        <f t="shared" si="5"/>
        <v>294</v>
      </c>
      <c r="V43" s="44">
        <f t="shared" si="5"/>
        <v>37</v>
      </c>
      <c r="W43" s="48">
        <f t="shared" si="5"/>
        <v>67</v>
      </c>
      <c r="X43" s="44">
        <f t="shared" si="5"/>
        <v>-8</v>
      </c>
      <c r="Y43" s="44">
        <f t="shared" si="5"/>
        <v>261</v>
      </c>
      <c r="Z43" s="44"/>
      <c r="AC43" s="296"/>
      <c r="AD43" s="296"/>
      <c r="AE43" s="296"/>
      <c r="AF43" s="296"/>
      <c r="AG43" s="296"/>
      <c r="AH43" s="296"/>
      <c r="AI43" s="296"/>
      <c r="AJ43" s="296"/>
    </row>
    <row r="44" spans="2:43">
      <c r="B44" s="66" t="s">
        <v>205</v>
      </c>
      <c r="C44" s="71">
        <v>-33.435860000000034</v>
      </c>
      <c r="D44" s="67">
        <v>-8.0985999999999674</v>
      </c>
      <c r="E44" s="67">
        <v>-30.57642999999991</v>
      </c>
      <c r="F44" s="70">
        <v>-12.42787</v>
      </c>
      <c r="G44" s="71">
        <v>-30.102969999999999</v>
      </c>
      <c r="H44" s="67">
        <v>-27.11009</v>
      </c>
      <c r="I44" s="67">
        <v>-29.384399999999999</v>
      </c>
      <c r="J44" s="67">
        <v>-81.135049999999993</v>
      </c>
      <c r="K44" s="71">
        <v>-21.698099999999982</v>
      </c>
      <c r="L44" s="67">
        <v>-36.701640000000062</v>
      </c>
      <c r="M44" s="67">
        <v>-85.081320000000005</v>
      </c>
      <c r="N44" s="67">
        <v>-64.378559999999965</v>
      </c>
      <c r="O44" s="71">
        <f t="shared" si="4"/>
        <v>-77.955760000000012</v>
      </c>
      <c r="P44" s="67">
        <f t="shared" si="4"/>
        <v>-50.582659999999962</v>
      </c>
      <c r="Q44" s="67">
        <f t="shared" si="4"/>
        <v>-66.105250000000012</v>
      </c>
      <c r="R44" s="67">
        <f t="shared" si="4"/>
        <v>-28.580960000000008</v>
      </c>
      <c r="S44" s="71">
        <f t="shared" si="0"/>
        <v>-53</v>
      </c>
      <c r="T44" s="67">
        <f t="shared" ref="T44:Y44" si="6">T26+T35</f>
        <v>-64</v>
      </c>
      <c r="U44" s="67">
        <f t="shared" si="6"/>
        <v>-59</v>
      </c>
      <c r="V44" s="67">
        <f t="shared" si="6"/>
        <v>-74</v>
      </c>
      <c r="W44" s="71">
        <f t="shared" si="6"/>
        <v>-57</v>
      </c>
      <c r="X44" s="67">
        <f t="shared" si="6"/>
        <v>-53</v>
      </c>
      <c r="Y44" s="67">
        <f t="shared" si="6"/>
        <v>-54</v>
      </c>
      <c r="Z44" s="67"/>
      <c r="AC44" s="296"/>
      <c r="AD44" s="296"/>
      <c r="AE44" s="296"/>
      <c r="AF44" s="296"/>
      <c r="AG44" s="296"/>
      <c r="AH44" s="296"/>
      <c r="AI44" s="296"/>
      <c r="AJ44" s="296"/>
    </row>
    <row r="45" spans="2:43">
      <c r="B45" s="47" t="s">
        <v>213</v>
      </c>
      <c r="C45" s="59">
        <v>471.24902999999949</v>
      </c>
      <c r="D45" s="58">
        <v>454.19910999999991</v>
      </c>
      <c r="E45" s="58">
        <v>306.49250000000029</v>
      </c>
      <c r="F45" s="58">
        <v>574.12513000000047</v>
      </c>
      <c r="G45" s="59">
        <v>692.51505999999995</v>
      </c>
      <c r="H45" s="58">
        <v>284.09517999999969</v>
      </c>
      <c r="I45" s="58">
        <v>481.44724000000019</v>
      </c>
      <c r="J45" s="58">
        <v>422.00902000000065</v>
      </c>
      <c r="K45" s="59">
        <v>564.3018099999997</v>
      </c>
      <c r="L45" s="58">
        <v>1358.4268599999982</v>
      </c>
      <c r="M45" s="58">
        <v>1043.8548750000023</v>
      </c>
      <c r="N45" s="58">
        <v>-94.476204999999936</v>
      </c>
      <c r="O45" s="59">
        <f t="shared" si="4"/>
        <v>460.52900000000045</v>
      </c>
      <c r="P45" s="58">
        <f t="shared" si="4"/>
        <v>227.50470000000018</v>
      </c>
      <c r="Q45" s="58">
        <f t="shared" si="4"/>
        <v>673.43013999999994</v>
      </c>
      <c r="R45" s="58">
        <f t="shared" si="4"/>
        <v>487.43830000000276</v>
      </c>
      <c r="S45" s="59">
        <f t="shared" si="0"/>
        <v>386</v>
      </c>
      <c r="T45" s="58">
        <f t="shared" ref="T45:Y45" si="7">T27+T36</f>
        <v>232</v>
      </c>
      <c r="U45" s="58">
        <f t="shared" si="7"/>
        <v>857</v>
      </c>
      <c r="V45" s="58">
        <f t="shared" si="7"/>
        <v>1018</v>
      </c>
      <c r="W45" s="59">
        <f t="shared" si="7"/>
        <v>-33</v>
      </c>
      <c r="X45" s="58">
        <f t="shared" si="7"/>
        <v>0</v>
      </c>
      <c r="Y45" s="58">
        <f t="shared" si="7"/>
        <v>409</v>
      </c>
      <c r="Z45" s="58"/>
      <c r="AC45" s="296"/>
      <c r="AD45" s="296"/>
      <c r="AE45" s="296"/>
      <c r="AF45" s="296"/>
      <c r="AG45" s="296"/>
      <c r="AH45" s="296"/>
      <c r="AI45" s="296"/>
      <c r="AJ45" s="296"/>
    </row>
    <row r="46" spans="2:43">
      <c r="B46" s="47"/>
      <c r="C46" s="58"/>
      <c r="D46" s="58"/>
      <c r="E46" s="58"/>
      <c r="F46" s="58"/>
      <c r="G46" s="58"/>
      <c r="H46" s="58"/>
      <c r="I46" s="58"/>
      <c r="J46" s="58"/>
      <c r="K46" s="58"/>
      <c r="L46" s="58"/>
      <c r="M46" s="58"/>
      <c r="N46" s="58"/>
      <c r="O46" s="58"/>
      <c r="P46" s="58"/>
      <c r="Q46" s="58"/>
      <c r="R46" s="58"/>
      <c r="S46" s="58"/>
      <c r="T46" s="271"/>
      <c r="U46" s="271"/>
      <c r="V46" s="271"/>
      <c r="W46" s="58"/>
      <c r="X46" s="271"/>
      <c r="Y46" s="271"/>
      <c r="Z46" s="210"/>
      <c r="AC46" s="296"/>
      <c r="AD46" s="296"/>
      <c r="AE46" s="296"/>
      <c r="AF46" s="296"/>
      <c r="AG46" s="296"/>
      <c r="AH46" s="296"/>
      <c r="AI46" s="296"/>
      <c r="AJ46" s="296"/>
    </row>
    <row r="47" spans="2:43">
      <c r="B47" s="41"/>
      <c r="C47" s="18" t="s">
        <v>3</v>
      </c>
      <c r="D47" s="18" t="s">
        <v>4</v>
      </c>
      <c r="E47" s="18" t="s">
        <v>5</v>
      </c>
      <c r="F47" s="42" t="s">
        <v>6</v>
      </c>
      <c r="G47" s="18" t="s">
        <v>3</v>
      </c>
      <c r="H47" s="18" t="s">
        <v>4</v>
      </c>
      <c r="I47" s="18" t="s">
        <v>5</v>
      </c>
      <c r="J47" s="42" t="s">
        <v>6</v>
      </c>
      <c r="K47" s="18" t="s">
        <v>3</v>
      </c>
      <c r="L47" s="18" t="s">
        <v>4</v>
      </c>
      <c r="M47" s="18" t="s">
        <v>5</v>
      </c>
      <c r="N47" s="42" t="s">
        <v>6</v>
      </c>
      <c r="O47" s="18" t="s">
        <v>3</v>
      </c>
      <c r="P47" s="18" t="s">
        <v>4</v>
      </c>
      <c r="Q47" s="18" t="s">
        <v>5</v>
      </c>
      <c r="R47" s="18" t="s">
        <v>6</v>
      </c>
      <c r="S47" s="280" t="s">
        <v>3</v>
      </c>
      <c r="T47" s="281" t="s">
        <v>4</v>
      </c>
      <c r="U47" s="18" t="s">
        <v>5</v>
      </c>
      <c r="V47" s="18" t="s">
        <v>6</v>
      </c>
      <c r="W47" s="68" t="s">
        <v>3</v>
      </c>
      <c r="X47" s="18" t="s">
        <v>4</v>
      </c>
      <c r="Y47" s="18" t="s">
        <v>192</v>
      </c>
      <c r="Z47" s="18" t="s">
        <v>6</v>
      </c>
      <c r="AC47" s="296"/>
      <c r="AD47" s="296"/>
      <c r="AE47" s="296"/>
      <c r="AF47" s="296"/>
      <c r="AG47" s="296"/>
      <c r="AH47" s="296"/>
      <c r="AI47" s="296"/>
      <c r="AJ47" s="296"/>
    </row>
    <row r="48" spans="2:43">
      <c r="B48" s="53" t="s">
        <v>214</v>
      </c>
      <c r="C48" s="19">
        <v>2020</v>
      </c>
      <c r="D48" s="19">
        <v>2020</v>
      </c>
      <c r="E48" s="19">
        <v>2020</v>
      </c>
      <c r="F48" s="43">
        <v>2021</v>
      </c>
      <c r="G48" s="19">
        <v>2021</v>
      </c>
      <c r="H48" s="19">
        <v>2021</v>
      </c>
      <c r="I48" s="19">
        <v>2021</v>
      </c>
      <c r="J48" s="43">
        <v>2022</v>
      </c>
      <c r="K48" s="19">
        <v>2022</v>
      </c>
      <c r="L48" s="19">
        <v>2022</v>
      </c>
      <c r="M48" s="19">
        <v>2022</v>
      </c>
      <c r="N48" s="19">
        <v>2023</v>
      </c>
      <c r="O48" s="184">
        <v>2023</v>
      </c>
      <c r="P48" s="19">
        <v>2023</v>
      </c>
      <c r="Q48" s="19">
        <v>2023</v>
      </c>
      <c r="R48" s="19">
        <v>2024</v>
      </c>
      <c r="S48" s="184">
        <v>2024</v>
      </c>
      <c r="T48" s="18">
        <v>2024</v>
      </c>
      <c r="U48" s="18">
        <v>2024</v>
      </c>
      <c r="V48" s="18">
        <v>2025</v>
      </c>
      <c r="W48" s="68">
        <v>2025</v>
      </c>
      <c r="X48" s="18">
        <v>2025</v>
      </c>
      <c r="Y48" s="18">
        <v>2025</v>
      </c>
      <c r="Z48" s="18">
        <v>2026</v>
      </c>
      <c r="AC48" s="296"/>
      <c r="AD48" s="296"/>
      <c r="AE48" s="296"/>
      <c r="AF48" s="296"/>
      <c r="AG48" s="296"/>
      <c r="AH48" s="296"/>
      <c r="AI48" s="296"/>
      <c r="AJ48" s="296"/>
    </row>
    <row r="49" spans="2:43">
      <c r="B49" s="41" t="s">
        <v>204</v>
      </c>
      <c r="C49" s="168">
        <v>0.70501470047053028</v>
      </c>
      <c r="D49" s="54">
        <v>0.60512384101269978</v>
      </c>
      <c r="E49" s="54">
        <v>0.20775136400542427</v>
      </c>
      <c r="F49" s="55">
        <v>0.85061312383621157</v>
      </c>
      <c r="G49" s="54">
        <v>9.6992687536897382E-2</v>
      </c>
      <c r="H49" s="54">
        <v>-8.8530278539253215E-2</v>
      </c>
      <c r="I49" s="54">
        <v>0.17229006619793696</v>
      </c>
      <c r="J49" s="55">
        <v>-0.35105514259953496</v>
      </c>
      <c r="K49" s="54">
        <v>-0.21220719269711918</v>
      </c>
      <c r="L49" s="54">
        <v>0.56757914420169997</v>
      </c>
      <c r="M49" s="54">
        <v>-5.9513912671279479E-2</v>
      </c>
      <c r="N49" s="180">
        <v>0.16515587149755051</v>
      </c>
      <c r="O49" s="54">
        <v>0.38419099607921692</v>
      </c>
      <c r="P49" s="54">
        <v>-0.16637322908361407</v>
      </c>
      <c r="Q49" s="54">
        <v>-9.184552174134275E-2</v>
      </c>
      <c r="R49" s="54">
        <v>-0.12605189066509936</v>
      </c>
      <c r="S49" s="282">
        <v>-0.32</v>
      </c>
      <c r="T49" s="92">
        <v>-0.37</v>
      </c>
      <c r="U49" s="92">
        <v>-0.06</v>
      </c>
      <c r="V49" s="92">
        <v>0.3</v>
      </c>
      <c r="W49" s="282">
        <v>-0.22</v>
      </c>
      <c r="X49" s="92">
        <v>-0.03</v>
      </c>
      <c r="Y49" s="92">
        <v>-0.03</v>
      </c>
      <c r="Z49" s="92"/>
      <c r="AC49" s="298"/>
      <c r="AD49" s="298"/>
      <c r="AE49" s="298"/>
      <c r="AF49" s="298"/>
      <c r="AG49" s="298"/>
      <c r="AH49" s="298"/>
      <c r="AI49" s="298"/>
      <c r="AJ49" s="297"/>
      <c r="AK49" s="298"/>
      <c r="AL49" s="298"/>
      <c r="AM49" s="298"/>
      <c r="AN49" s="298"/>
      <c r="AO49" s="298"/>
      <c r="AP49" s="298"/>
      <c r="AQ49" s="298">
        <f t="shared" ref="AQ49:AQ50" si="8">Y49-AI49</f>
        <v>-0.03</v>
      </c>
    </row>
    <row r="50" spans="2:43">
      <c r="B50" s="41" t="s">
        <v>199</v>
      </c>
      <c r="C50" s="129"/>
      <c r="D50" s="54"/>
      <c r="E50" s="54"/>
      <c r="F50" s="55"/>
      <c r="G50" s="54"/>
      <c r="H50" s="54"/>
      <c r="I50" s="54">
        <v>0.28991064758983809</v>
      </c>
      <c r="J50" s="55">
        <v>0.23363552315311309</v>
      </c>
      <c r="K50" s="54">
        <v>0.20051264611533015</v>
      </c>
      <c r="L50" s="54">
        <v>7.6816330630630869E-2</v>
      </c>
      <c r="M50" s="54">
        <v>-0.14237741232918522</v>
      </c>
      <c r="N50" s="55">
        <v>-0.36468260660939644</v>
      </c>
      <c r="O50" s="54">
        <v>-0.12187197873910882</v>
      </c>
      <c r="P50" s="54">
        <v>-0.10303237820171485</v>
      </c>
      <c r="Q50" s="54">
        <v>-0.10312752689002747</v>
      </c>
      <c r="R50" s="54">
        <v>-8.8904577488246206E-2</v>
      </c>
      <c r="S50" s="283">
        <v>-0.12</v>
      </c>
      <c r="T50" s="284">
        <v>-7.0000000000000007E-2</v>
      </c>
      <c r="U50" s="284">
        <v>0.03</v>
      </c>
      <c r="V50" s="284">
        <v>0.3</v>
      </c>
      <c r="W50" s="283">
        <v>-0.05</v>
      </c>
      <c r="X50" s="284">
        <v>0.01</v>
      </c>
      <c r="Y50" s="284">
        <v>-0.15</v>
      </c>
      <c r="Z50" s="284"/>
      <c r="AC50" s="298"/>
      <c r="AD50" s="298"/>
      <c r="AE50" s="298"/>
      <c r="AF50" s="298"/>
      <c r="AG50" s="298"/>
      <c r="AH50" s="298"/>
      <c r="AI50" s="298"/>
      <c r="AJ50" s="297"/>
      <c r="AK50" s="298"/>
      <c r="AL50" s="298"/>
      <c r="AM50" s="298"/>
      <c r="AN50" s="298"/>
      <c r="AO50" s="298"/>
      <c r="AP50" s="298"/>
      <c r="AQ50" s="298">
        <f t="shared" si="8"/>
        <v>-0.15</v>
      </c>
    </row>
    <row r="51" spans="2:43">
      <c r="B51" s="41" t="s">
        <v>200</v>
      </c>
      <c r="C51" s="129"/>
      <c r="D51" s="54"/>
      <c r="E51" s="54"/>
      <c r="F51" s="55"/>
      <c r="G51" s="54"/>
      <c r="H51" s="54"/>
      <c r="I51" s="54"/>
      <c r="J51" s="55"/>
      <c r="K51" s="54"/>
      <c r="L51" s="54"/>
      <c r="M51" s="54"/>
      <c r="N51" s="55"/>
      <c r="O51" s="54"/>
      <c r="P51" s="54"/>
      <c r="Q51" s="54"/>
      <c r="R51" s="54"/>
      <c r="S51" s="283"/>
      <c r="T51" s="284"/>
      <c r="U51" s="284"/>
      <c r="V51" s="284"/>
      <c r="W51" s="283"/>
      <c r="X51" s="284"/>
      <c r="Y51" s="284"/>
      <c r="Z51" s="284"/>
      <c r="AC51" s="298"/>
      <c r="AD51" s="298"/>
      <c r="AE51" s="298"/>
      <c r="AF51" s="298"/>
      <c r="AG51" s="298"/>
      <c r="AH51" s="298"/>
      <c r="AI51" s="298"/>
      <c r="AJ51" s="297"/>
      <c r="AK51" s="298"/>
      <c r="AL51" s="298"/>
      <c r="AM51" s="298"/>
      <c r="AN51" s="298"/>
      <c r="AO51" s="298"/>
      <c r="AP51" s="298"/>
      <c r="AQ51" s="298"/>
    </row>
    <row r="52" spans="2:43">
      <c r="B52" s="41" t="s">
        <v>201</v>
      </c>
      <c r="C52" s="129">
        <v>-0.11967725043283595</v>
      </c>
      <c r="D52" s="54">
        <v>1.2306012590996827</v>
      </c>
      <c r="E52" s="54">
        <v>0.32161818339751225</v>
      </c>
      <c r="F52" s="55">
        <v>0.1004128255299348</v>
      </c>
      <c r="G52" s="54">
        <v>0.14021847464193282</v>
      </c>
      <c r="H52" s="54">
        <v>-0.48961102226724307</v>
      </c>
      <c r="I52" s="54">
        <v>0.6038128647436265</v>
      </c>
      <c r="J52" s="55">
        <v>0.52004244506548747</v>
      </c>
      <c r="K52" s="54">
        <v>-0.2228218326545649</v>
      </c>
      <c r="L52" s="54">
        <v>-0.14990742365071774</v>
      </c>
      <c r="M52" s="54">
        <v>0.16272139582670908</v>
      </c>
      <c r="N52" s="55">
        <v>0.19665433976456548</v>
      </c>
      <c r="O52" s="54">
        <v>0.69560772153452932</v>
      </c>
      <c r="P52" s="54">
        <v>0.12850569148675306</v>
      </c>
      <c r="Q52" s="54">
        <v>-2.0660246562294038E-2</v>
      </c>
      <c r="R52" s="54">
        <v>-0.18068880809153653</v>
      </c>
      <c r="S52" s="283">
        <v>-0.54</v>
      </c>
      <c r="T52" s="284">
        <v>-0.09</v>
      </c>
      <c r="U52" s="284">
        <v>0.19</v>
      </c>
      <c r="V52" s="284">
        <v>0.09</v>
      </c>
      <c r="W52" s="283">
        <v>0.52</v>
      </c>
      <c r="X52" s="284">
        <v>0.25</v>
      </c>
      <c r="Y52" s="284">
        <v>-0.1</v>
      </c>
      <c r="Z52" s="284"/>
      <c r="AC52" s="298"/>
      <c r="AD52" s="298"/>
      <c r="AE52" s="298"/>
      <c r="AF52" s="298"/>
      <c r="AG52" s="298"/>
      <c r="AH52" s="298"/>
      <c r="AI52" s="298"/>
      <c r="AJ52" s="297"/>
      <c r="AK52" s="298"/>
      <c r="AL52" s="298"/>
      <c r="AM52" s="298"/>
      <c r="AN52" s="298"/>
      <c r="AO52" s="298"/>
      <c r="AP52" s="298"/>
      <c r="AQ52" s="298">
        <f t="shared" ref="AQ52:AQ53" si="9">Y52-AI52</f>
        <v>-0.1</v>
      </c>
    </row>
    <row r="53" spans="2:43">
      <c r="B53" s="49" t="s">
        <v>215</v>
      </c>
      <c r="C53" s="169">
        <v>0.34436952914542029</v>
      </c>
      <c r="D53" s="56">
        <v>0.83188133129724662</v>
      </c>
      <c r="E53" s="56">
        <v>0.25838071079806957</v>
      </c>
      <c r="F53" s="57">
        <v>0.6106783539597691</v>
      </c>
      <c r="G53" s="56">
        <v>0.10967528541931082</v>
      </c>
      <c r="H53" s="56">
        <v>-0.23824470386087615</v>
      </c>
      <c r="I53" s="56">
        <v>0.34080250429085246</v>
      </c>
      <c r="J53" s="57">
        <v>-0.17770369361357818</v>
      </c>
      <c r="K53" s="56">
        <v>-0.12363941869869745</v>
      </c>
      <c r="L53" s="56">
        <v>0.35458365296674388</v>
      </c>
      <c r="M53" s="56">
        <v>-2.9426260480455935E-2</v>
      </c>
      <c r="N53" s="57">
        <v>-4.062378455705562E-2</v>
      </c>
      <c r="O53" s="93">
        <v>0.26096798231671214</v>
      </c>
      <c r="P53" s="93">
        <v>-0.114931763475285</v>
      </c>
      <c r="Q53" s="56">
        <v>-7.1679595675156804E-2</v>
      </c>
      <c r="R53" s="56">
        <v>-0.13128844387426342</v>
      </c>
      <c r="S53" s="285">
        <v>-0.34</v>
      </c>
      <c r="T53" s="93">
        <v>-0.23</v>
      </c>
      <c r="U53" s="93">
        <v>0.06</v>
      </c>
      <c r="V53" s="93">
        <v>0.24</v>
      </c>
      <c r="W53" s="285">
        <v>-0.01</v>
      </c>
      <c r="X53" s="93">
        <v>7.0000000000000007E-2</v>
      </c>
      <c r="Y53" s="93">
        <v>-0.08</v>
      </c>
      <c r="Z53" s="93"/>
      <c r="AC53" s="298"/>
      <c r="AD53" s="298"/>
      <c r="AE53" s="298"/>
      <c r="AF53" s="298"/>
      <c r="AG53" s="298"/>
      <c r="AH53" s="298"/>
      <c r="AI53" s="298"/>
      <c r="AJ53" s="297"/>
      <c r="AK53" s="298"/>
      <c r="AL53" s="298"/>
      <c r="AM53" s="298"/>
      <c r="AN53" s="298"/>
      <c r="AO53" s="298"/>
      <c r="AP53" s="298"/>
      <c r="AQ53" s="298">
        <f t="shared" si="9"/>
        <v>-0.08</v>
      </c>
    </row>
    <row r="54" spans="2:43">
      <c r="B54" s="47"/>
      <c r="C54" s="44"/>
      <c r="D54" s="44"/>
      <c r="E54" s="44"/>
      <c r="F54" s="45"/>
      <c r="G54" s="44"/>
      <c r="H54" s="44"/>
      <c r="I54" s="44"/>
      <c r="J54" s="45"/>
      <c r="K54" s="46"/>
      <c r="N54" s="181"/>
      <c r="O54" s="44"/>
      <c r="P54" s="44"/>
      <c r="Q54" s="44"/>
      <c r="R54" s="44"/>
      <c r="S54" s="44"/>
      <c r="T54" s="286"/>
      <c r="U54" s="286"/>
      <c r="V54" s="286"/>
      <c r="W54" s="44"/>
      <c r="X54" s="286"/>
      <c r="Y54" s="286"/>
      <c r="Z54" s="286"/>
      <c r="AC54" s="297"/>
      <c r="AD54" s="297"/>
      <c r="AE54" s="297"/>
      <c r="AF54" s="297"/>
      <c r="AG54" s="297"/>
      <c r="AH54" s="297"/>
      <c r="AI54" s="297"/>
      <c r="AJ54" s="297"/>
      <c r="AK54" s="298"/>
      <c r="AL54" s="298"/>
      <c r="AM54" s="298"/>
      <c r="AN54" s="298"/>
      <c r="AO54" s="298"/>
      <c r="AP54" s="298"/>
      <c r="AQ54" s="298"/>
    </row>
    <row r="55" spans="2:43">
      <c r="B55" s="47"/>
      <c r="C55" s="18" t="s">
        <v>3</v>
      </c>
      <c r="D55" s="18" t="s">
        <v>4</v>
      </c>
      <c r="E55" s="18" t="s">
        <v>5</v>
      </c>
      <c r="F55" s="42" t="s">
        <v>6</v>
      </c>
      <c r="G55" s="18" t="s">
        <v>3</v>
      </c>
      <c r="H55" s="18" t="s">
        <v>4</v>
      </c>
      <c r="I55" s="18" t="s">
        <v>5</v>
      </c>
      <c r="J55" s="42" t="s">
        <v>6</v>
      </c>
      <c r="K55" s="18" t="s">
        <v>3</v>
      </c>
      <c r="L55" s="18" t="s">
        <v>4</v>
      </c>
      <c r="M55" s="18" t="s">
        <v>5</v>
      </c>
      <c r="N55" s="42" t="s">
        <v>6</v>
      </c>
      <c r="O55" s="18" t="s">
        <v>3</v>
      </c>
      <c r="P55" s="18" t="s">
        <v>4</v>
      </c>
      <c r="Q55" s="18" t="s">
        <v>5</v>
      </c>
      <c r="R55" s="18" t="s">
        <v>6</v>
      </c>
      <c r="S55" s="280" t="s">
        <v>3</v>
      </c>
      <c r="T55" s="18" t="s">
        <v>4</v>
      </c>
      <c r="U55" s="18" t="s">
        <v>5</v>
      </c>
      <c r="V55" s="18" t="s">
        <v>6</v>
      </c>
      <c r="W55" s="68" t="s">
        <v>3</v>
      </c>
      <c r="X55" s="18" t="s">
        <v>4</v>
      </c>
      <c r="Y55" s="18" t="s">
        <v>192</v>
      </c>
      <c r="Z55" s="18" t="s">
        <v>6</v>
      </c>
      <c r="AC55" s="298"/>
      <c r="AD55" s="298"/>
      <c r="AE55" s="298"/>
      <c r="AF55" s="298"/>
      <c r="AG55" s="298"/>
      <c r="AH55" s="298"/>
      <c r="AI55" s="298"/>
      <c r="AJ55" s="298"/>
      <c r="AK55" s="298"/>
      <c r="AL55" s="298"/>
      <c r="AM55" s="298"/>
      <c r="AN55" s="298"/>
      <c r="AO55" s="298"/>
      <c r="AP55" s="298"/>
      <c r="AQ55" s="298"/>
    </row>
    <row r="56" spans="2:43">
      <c r="B56" s="53" t="s">
        <v>216</v>
      </c>
      <c r="C56" s="19">
        <v>2020</v>
      </c>
      <c r="D56" s="19">
        <v>2020</v>
      </c>
      <c r="E56" s="19">
        <v>2020</v>
      </c>
      <c r="F56" s="43">
        <v>2021</v>
      </c>
      <c r="G56" s="19">
        <v>2021</v>
      </c>
      <c r="H56" s="19">
        <v>2021</v>
      </c>
      <c r="I56" s="19">
        <v>2021</v>
      </c>
      <c r="J56" s="43">
        <v>2022</v>
      </c>
      <c r="K56" s="19">
        <v>2022</v>
      </c>
      <c r="L56" s="19">
        <v>2022</v>
      </c>
      <c r="M56" s="19">
        <v>2022</v>
      </c>
      <c r="N56" s="19">
        <v>2023</v>
      </c>
      <c r="O56" s="184">
        <v>2023</v>
      </c>
      <c r="P56" s="19">
        <v>2023</v>
      </c>
      <c r="Q56" s="19">
        <v>2023</v>
      </c>
      <c r="R56" s="19">
        <v>2024</v>
      </c>
      <c r="S56" s="287">
        <v>2024</v>
      </c>
      <c r="T56" s="19">
        <v>2024</v>
      </c>
      <c r="U56" s="19">
        <v>2024</v>
      </c>
      <c r="V56" s="19">
        <v>2025</v>
      </c>
      <c r="W56" s="68">
        <v>2025</v>
      </c>
      <c r="X56" s="18">
        <v>2025</v>
      </c>
      <c r="Y56" s="18">
        <v>2025</v>
      </c>
      <c r="Z56" s="18">
        <v>2026</v>
      </c>
      <c r="AC56" s="298"/>
      <c r="AD56" s="298"/>
      <c r="AE56" s="298"/>
      <c r="AF56" s="298"/>
      <c r="AG56" s="298"/>
      <c r="AH56" s="298"/>
      <c r="AI56" s="298"/>
      <c r="AJ56" s="298"/>
      <c r="AK56" s="298"/>
      <c r="AL56" s="298"/>
      <c r="AM56" s="298"/>
      <c r="AN56" s="298"/>
      <c r="AO56" s="298"/>
      <c r="AP56" s="298"/>
      <c r="AQ56" s="298"/>
    </row>
    <row r="57" spans="2:43">
      <c r="B57" s="41" t="s">
        <v>204</v>
      </c>
      <c r="C57" s="168">
        <v>0.25226531837339761</v>
      </c>
      <c r="D57" s="54">
        <v>0.47188035686456931</v>
      </c>
      <c r="E57" s="54">
        <v>0.29686738062216267</v>
      </c>
      <c r="F57" s="55">
        <v>0.61377027631332104</v>
      </c>
      <c r="G57" s="54">
        <v>0.11061481115354233</v>
      </c>
      <c r="H57" s="54">
        <v>2.3998329264548257E-2</v>
      </c>
      <c r="I57" s="54">
        <v>0.11527479194862611</v>
      </c>
      <c r="J57" s="55">
        <v>-0.24063300532445275</v>
      </c>
      <c r="K57" s="54">
        <v>-0.2306256212850617</v>
      </c>
      <c r="L57" s="92">
        <v>0.38646616019101288</v>
      </c>
      <c r="M57" s="92">
        <v>-5.4836614184214816E-2</v>
      </c>
      <c r="N57" s="182">
        <v>4.8348172580312543E-3</v>
      </c>
      <c r="O57" s="54">
        <v>0.19883659215136995</v>
      </c>
      <c r="P57" s="54">
        <v>-0.21534870133244421</v>
      </c>
      <c r="Q57" s="54">
        <v>-8.9703951860800157E-2</v>
      </c>
      <c r="R57" s="54">
        <v>2.5253083377597907E-2</v>
      </c>
      <c r="S57" s="283">
        <v>-0.32</v>
      </c>
      <c r="T57" s="54">
        <v>-0.36</v>
      </c>
      <c r="U57" s="54">
        <v>-0.05</v>
      </c>
      <c r="V57" s="54">
        <v>0.31</v>
      </c>
      <c r="W57" s="282">
        <v>-0.22</v>
      </c>
      <c r="X57" s="92">
        <v>-0.03</v>
      </c>
      <c r="Y57" s="92">
        <v>-0.03</v>
      </c>
      <c r="Z57" s="92"/>
      <c r="AC57" s="298"/>
      <c r="AD57" s="298"/>
      <c r="AE57" s="298"/>
      <c r="AF57" s="298"/>
      <c r="AG57" s="298"/>
      <c r="AH57" s="298"/>
      <c r="AI57" s="298"/>
      <c r="AJ57" s="298"/>
      <c r="AK57" s="298"/>
      <c r="AL57" s="298"/>
      <c r="AM57" s="298"/>
      <c r="AN57" s="298"/>
      <c r="AO57" s="298"/>
      <c r="AP57" s="298"/>
      <c r="AQ57" s="298">
        <f t="shared" ref="AQ57:AQ58" si="10">Y57-AI57</f>
        <v>-0.03</v>
      </c>
    </row>
    <row r="58" spans="2:43">
      <c r="B58" s="41" t="s">
        <v>199</v>
      </c>
      <c r="C58" s="129"/>
      <c r="D58" s="54">
        <v>0.9793766054020252</v>
      </c>
      <c r="E58" s="54">
        <v>1.3692890831043218</v>
      </c>
      <c r="F58" s="55">
        <v>0.47196675013189537</v>
      </c>
      <c r="G58" s="54">
        <v>0.31306100005692583</v>
      </c>
      <c r="H58" s="54">
        <v>0.30877882114148547</v>
      </c>
      <c r="I58" s="54">
        <v>0.34702972172469226</v>
      </c>
      <c r="J58" s="55">
        <v>0.39557300635352144</v>
      </c>
      <c r="K58" s="54">
        <v>0.10581551924887322</v>
      </c>
      <c r="L58" s="54">
        <v>4.9256570053549886E-2</v>
      </c>
      <c r="M58" s="54">
        <v>-0.15306125403960413</v>
      </c>
      <c r="N58" s="55">
        <v>-0.36280727693460135</v>
      </c>
      <c r="O58" s="54">
        <v>-0.12073933186979546</v>
      </c>
      <c r="P58" s="54">
        <v>-3.6442065338456509E-2</v>
      </c>
      <c r="Q58" s="54">
        <v>-2.3697429600898046E-2</v>
      </c>
      <c r="R58" s="54">
        <v>-5.0610352089400679E-2</v>
      </c>
      <c r="S58" s="283">
        <v>-0.08</v>
      </c>
      <c r="T58" s="54">
        <v>-0.08</v>
      </c>
      <c r="U58" s="54">
        <v>0.03</v>
      </c>
      <c r="V58" s="54">
        <v>0.3</v>
      </c>
      <c r="W58" s="283">
        <v>-0.05</v>
      </c>
      <c r="X58" s="284">
        <v>0.01</v>
      </c>
      <c r="Y58" s="284">
        <v>-0.15</v>
      </c>
      <c r="Z58" s="284"/>
      <c r="AC58" s="298"/>
      <c r="AD58" s="298"/>
      <c r="AE58" s="298"/>
      <c r="AF58" s="298"/>
      <c r="AG58" s="298"/>
      <c r="AH58" s="298"/>
      <c r="AI58" s="298"/>
      <c r="AJ58" s="298"/>
      <c r="AK58" s="298"/>
      <c r="AL58" s="298"/>
      <c r="AM58" s="298"/>
      <c r="AN58" s="298"/>
      <c r="AO58" s="298"/>
      <c r="AP58" s="298"/>
      <c r="AQ58" s="298">
        <f t="shared" si="10"/>
        <v>-0.15</v>
      </c>
    </row>
    <row r="59" spans="2:43">
      <c r="B59" s="41" t="s">
        <v>200</v>
      </c>
      <c r="C59" s="129"/>
      <c r="D59" s="54"/>
      <c r="E59" s="54"/>
      <c r="F59" s="55"/>
      <c r="G59" s="54"/>
      <c r="H59" s="54"/>
      <c r="I59" s="54"/>
      <c r="J59" s="55">
        <v>0.17538860827203973</v>
      </c>
      <c r="K59" s="54">
        <v>5.7386443571673329E-2</v>
      </c>
      <c r="L59" s="54">
        <v>8.5485290910776168E-2</v>
      </c>
      <c r="M59" s="54">
        <v>-5.0050784105051704E-2</v>
      </c>
      <c r="N59" s="55">
        <v>6.1963964946343486E-2</v>
      </c>
      <c r="O59" s="54"/>
      <c r="P59" s="54"/>
      <c r="Q59" s="54"/>
      <c r="R59" s="54"/>
      <c r="S59" s="283"/>
      <c r="T59" s="54"/>
      <c r="U59" s="54"/>
      <c r="V59" s="54"/>
      <c r="W59" s="283"/>
      <c r="X59" s="284"/>
      <c r="Y59" s="284"/>
      <c r="Z59" s="284"/>
      <c r="AC59" s="298"/>
      <c r="AD59" s="298"/>
      <c r="AE59" s="298"/>
      <c r="AF59" s="298"/>
      <c r="AG59" s="298"/>
      <c r="AH59" s="298"/>
      <c r="AI59" s="298"/>
      <c r="AJ59" s="298"/>
      <c r="AK59" s="298"/>
      <c r="AL59" s="298"/>
      <c r="AM59" s="298"/>
      <c r="AN59" s="298"/>
      <c r="AO59" s="298"/>
      <c r="AP59" s="298"/>
      <c r="AQ59" s="298"/>
    </row>
    <row r="60" spans="2:43">
      <c r="B60" s="41" t="s">
        <v>201</v>
      </c>
      <c r="C60" s="129">
        <v>-0.11967725043283595</v>
      </c>
      <c r="D60" s="54">
        <v>1.0974997271595859</v>
      </c>
      <c r="E60" s="54">
        <v>0.29608498452315057</v>
      </c>
      <c r="F60" s="55">
        <v>7.2626516146259812E-2</v>
      </c>
      <c r="G60" s="54">
        <v>0.14062016953013257</v>
      </c>
      <c r="H60" s="54">
        <v>-0.47826811080905862</v>
      </c>
      <c r="I60" s="54">
        <v>0.60586842413512021</v>
      </c>
      <c r="J60" s="55">
        <v>0.39733376832090994</v>
      </c>
      <c r="K60" s="54">
        <v>-0.12336889844457199</v>
      </c>
      <c r="L60" s="54">
        <v>-2.094727925918427E-2</v>
      </c>
      <c r="M60" s="54">
        <v>0.16420245435804603</v>
      </c>
      <c r="N60" s="55">
        <v>7.9242217220073963E-2</v>
      </c>
      <c r="O60" s="54">
        <v>0.83058707428807144</v>
      </c>
      <c r="P60" s="54">
        <v>0.27576902853408702</v>
      </c>
      <c r="Q60" s="54">
        <v>5.2086620839019382E-2</v>
      </c>
      <c r="R60" s="54">
        <v>-0.18068880809153653</v>
      </c>
      <c r="S60" s="283">
        <v>-0.54</v>
      </c>
      <c r="T60" s="54">
        <v>-0.09</v>
      </c>
      <c r="U60" s="54">
        <v>0.19</v>
      </c>
      <c r="V60" s="54">
        <v>0.09</v>
      </c>
      <c r="W60" s="283">
        <v>0.52</v>
      </c>
      <c r="X60" s="284">
        <v>0.25</v>
      </c>
      <c r="Y60" s="284">
        <v>-0.1</v>
      </c>
      <c r="Z60" s="284"/>
      <c r="AC60" s="298"/>
      <c r="AD60" s="298"/>
      <c r="AE60" s="298"/>
      <c r="AF60" s="298"/>
      <c r="AG60" s="298"/>
      <c r="AH60" s="298"/>
      <c r="AI60" s="298"/>
      <c r="AJ60" s="298"/>
      <c r="AK60" s="298"/>
      <c r="AL60" s="298"/>
      <c r="AM60" s="298"/>
      <c r="AN60" s="298"/>
      <c r="AO60" s="298"/>
      <c r="AP60" s="298"/>
      <c r="AQ60" s="298">
        <f t="shared" ref="AQ60:AQ61" si="11">Y60-AI60</f>
        <v>-0.1</v>
      </c>
    </row>
    <row r="61" spans="2:43">
      <c r="B61" s="49" t="s">
        <v>217</v>
      </c>
      <c r="C61" s="169">
        <v>0.14761009764570865</v>
      </c>
      <c r="D61" s="56">
        <v>0.66525284207678337</v>
      </c>
      <c r="E61" s="56">
        <v>0.31627993382531527</v>
      </c>
      <c r="F61" s="57">
        <v>0.47498369645705618</v>
      </c>
      <c r="G61" s="56">
        <v>0.15241005141400543</v>
      </c>
      <c r="H61" s="56">
        <v>-3.2171525956541047E-2</v>
      </c>
      <c r="I61" s="56">
        <v>0.28771936457824099</v>
      </c>
      <c r="J61" s="57">
        <v>6.9674632020849669E-2</v>
      </c>
      <c r="K61" s="56">
        <v>-6.449403998964276E-2</v>
      </c>
      <c r="L61" s="93">
        <v>0.18398846836279359</v>
      </c>
      <c r="M61" s="93">
        <v>-3.1962886815614655E-2</v>
      </c>
      <c r="N61" s="183">
        <v>-4.5375423846624408E-2</v>
      </c>
      <c r="O61" s="93">
        <v>0.21697226839207495</v>
      </c>
      <c r="P61" s="93">
        <v>-0.10903143587837927</v>
      </c>
      <c r="Q61" s="56">
        <v>-3.0993583604230546E-2</v>
      </c>
      <c r="R61" s="56">
        <v>-4.7944521672437124E-2</v>
      </c>
      <c r="S61" s="285">
        <v>-0.33</v>
      </c>
      <c r="T61" s="93">
        <v>-0.23</v>
      </c>
      <c r="U61" s="93">
        <v>0.06</v>
      </c>
      <c r="V61" s="93">
        <v>0.24</v>
      </c>
      <c r="W61" s="285">
        <v>-0.01</v>
      </c>
      <c r="X61" s="93">
        <v>7.0000000000000007E-2</v>
      </c>
      <c r="Y61" s="93">
        <v>-0.08</v>
      </c>
      <c r="Z61" s="93"/>
      <c r="AC61" s="298"/>
      <c r="AD61" s="298"/>
      <c r="AE61" s="298"/>
      <c r="AF61" s="298"/>
      <c r="AG61" s="298"/>
      <c r="AH61" s="298"/>
      <c r="AI61" s="298"/>
      <c r="AJ61" s="298"/>
      <c r="AK61" s="298"/>
      <c r="AL61" s="298"/>
      <c r="AM61" s="298"/>
      <c r="AN61" s="298"/>
      <c r="AO61" s="298"/>
      <c r="AP61" s="298"/>
      <c r="AQ61" s="298">
        <f t="shared" si="11"/>
        <v>-0.08</v>
      </c>
    </row>
    <row r="64" spans="2:43">
      <c r="B64" s="156" t="s">
        <v>218</v>
      </c>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row>
    <row r="65" spans="2:43">
      <c r="B65" s="47"/>
    </row>
    <row r="66" spans="2:43">
      <c r="C66" s="18" t="s">
        <v>3</v>
      </c>
      <c r="D66" s="18" t="s">
        <v>4</v>
      </c>
      <c r="E66" s="18" t="s">
        <v>5</v>
      </c>
      <c r="F66" s="42" t="s">
        <v>6</v>
      </c>
      <c r="G66" s="18" t="s">
        <v>3</v>
      </c>
      <c r="H66" s="18" t="s">
        <v>4</v>
      </c>
      <c r="I66" s="18" t="s">
        <v>5</v>
      </c>
      <c r="J66" s="42" t="s">
        <v>6</v>
      </c>
      <c r="K66" s="18" t="s">
        <v>3</v>
      </c>
      <c r="L66" s="18" t="s">
        <v>4</v>
      </c>
      <c r="M66" s="18" t="s">
        <v>5</v>
      </c>
      <c r="N66" s="42" t="s">
        <v>6</v>
      </c>
      <c r="O66" s="18" t="s">
        <v>3</v>
      </c>
      <c r="P66" s="18" t="s">
        <v>4</v>
      </c>
      <c r="Q66" s="18" t="s">
        <v>5</v>
      </c>
      <c r="R66" s="18" t="s">
        <v>6</v>
      </c>
      <c r="S66" s="18" t="s">
        <v>3</v>
      </c>
      <c r="T66" s="18" t="s">
        <v>4</v>
      </c>
      <c r="U66" s="18" t="s">
        <v>5</v>
      </c>
      <c r="V66" s="18" t="s">
        <v>6</v>
      </c>
      <c r="W66" s="68" t="s">
        <v>3</v>
      </c>
      <c r="X66" s="18" t="s">
        <v>4</v>
      </c>
      <c r="Y66" s="18" t="s">
        <v>192</v>
      </c>
      <c r="Z66" s="18" t="s">
        <v>6</v>
      </c>
    </row>
    <row r="67" spans="2:43">
      <c r="B67" s="53" t="s">
        <v>219</v>
      </c>
      <c r="C67" s="19">
        <v>2020</v>
      </c>
      <c r="D67" s="19">
        <v>2020</v>
      </c>
      <c r="E67" s="19">
        <v>2020</v>
      </c>
      <c r="F67" s="43">
        <v>2021</v>
      </c>
      <c r="G67" s="19">
        <v>2021</v>
      </c>
      <c r="H67" s="19">
        <v>2021</v>
      </c>
      <c r="I67" s="19">
        <v>2021</v>
      </c>
      <c r="J67" s="43">
        <v>2022</v>
      </c>
      <c r="K67" s="19">
        <v>2022</v>
      </c>
      <c r="L67" s="19">
        <v>2022</v>
      </c>
      <c r="M67" s="19">
        <v>2022</v>
      </c>
      <c r="N67" s="19">
        <v>2023</v>
      </c>
      <c r="O67" s="184">
        <v>2023</v>
      </c>
      <c r="P67" s="19">
        <v>2023</v>
      </c>
      <c r="Q67" s="19">
        <v>2023</v>
      </c>
      <c r="R67" s="19">
        <v>2024</v>
      </c>
      <c r="S67" s="184">
        <v>2024</v>
      </c>
      <c r="T67" s="19">
        <v>2024</v>
      </c>
      <c r="U67" s="19">
        <v>2024</v>
      </c>
      <c r="V67" s="19">
        <v>2025</v>
      </c>
      <c r="W67" s="184">
        <v>2025</v>
      </c>
      <c r="X67" s="19">
        <v>2025</v>
      </c>
      <c r="Y67" s="19">
        <v>2025</v>
      </c>
      <c r="Z67" s="19">
        <v>2026</v>
      </c>
    </row>
    <row r="68" spans="2:43">
      <c r="B68" s="41" t="s">
        <v>220</v>
      </c>
      <c r="C68" s="48">
        <v>1086.1567452781539</v>
      </c>
      <c r="D68" s="44">
        <v>982.13543420067344</v>
      </c>
      <c r="E68" s="44">
        <v>847.97393910303072</v>
      </c>
      <c r="F68" s="45">
        <v>1540.2402502469645</v>
      </c>
      <c r="G68" s="48">
        <v>1536.8451324041314</v>
      </c>
      <c r="H68" s="44">
        <v>1442.5805740316516</v>
      </c>
      <c r="I68" s="44">
        <v>1390.4806854404258</v>
      </c>
      <c r="J68" s="45">
        <v>1490.2063483040115</v>
      </c>
      <c r="K68" s="44">
        <v>1665.3564099999996</v>
      </c>
      <c r="L68" s="64">
        <v>2951.348</v>
      </c>
      <c r="M68" s="64">
        <v>2285.9797799999997</v>
      </c>
      <c r="N68" s="64">
        <v>2023.9477199999997</v>
      </c>
      <c r="O68" s="48">
        <v>2646.1320799999999</v>
      </c>
      <c r="P68" s="44">
        <v>2825.3816100000004</v>
      </c>
      <c r="Q68" s="44">
        <v>2103.9476710812619</v>
      </c>
      <c r="R68" s="44">
        <v>2033.6978289187371</v>
      </c>
      <c r="S68" s="48">
        <v>1404</v>
      </c>
      <c r="T68" s="44">
        <v>1060</v>
      </c>
      <c r="U68" s="44">
        <v>1318</v>
      </c>
      <c r="V68" s="44">
        <v>2134</v>
      </c>
      <c r="W68" s="48">
        <v>881</v>
      </c>
      <c r="X68" s="44">
        <v>1003</v>
      </c>
      <c r="Y68" s="44">
        <v>1345</v>
      </c>
      <c r="Z68" s="44"/>
      <c r="AC68" s="77"/>
      <c r="AD68" s="77"/>
      <c r="AE68" s="77"/>
      <c r="AF68" s="77"/>
      <c r="AH68" s="77"/>
      <c r="AI68" s="77"/>
      <c r="AJ68" s="77"/>
      <c r="AK68" s="77"/>
      <c r="AL68" s="77"/>
      <c r="AM68" s="77"/>
      <c r="AN68" s="77"/>
      <c r="AO68" s="77"/>
      <c r="AP68" s="77"/>
      <c r="AQ68" s="77">
        <f t="shared" ref="AQ68:AQ70" si="12">Y68-AI68</f>
        <v>1345</v>
      </c>
    </row>
    <row r="69" spans="2:43">
      <c r="B69" s="41" t="s">
        <v>221</v>
      </c>
      <c r="C69" s="48">
        <v>419.03776729742754</v>
      </c>
      <c r="D69" s="44">
        <v>352.33994227777907</v>
      </c>
      <c r="E69" s="44">
        <v>289.32965046262598</v>
      </c>
      <c r="F69" s="45">
        <v>225.44297241818617</v>
      </c>
      <c r="G69" s="48">
        <v>375.45275926902804</v>
      </c>
      <c r="H69" s="44">
        <v>199.96339459767009</v>
      </c>
      <c r="I69" s="44">
        <v>465.07664999999997</v>
      </c>
      <c r="J69" s="45">
        <v>243.53712999999996</v>
      </c>
      <c r="K69" s="44">
        <v>148.37437999999997</v>
      </c>
      <c r="L69" s="44">
        <v>457.65350999999998</v>
      </c>
      <c r="M69" s="44">
        <v>281.40257999999989</v>
      </c>
      <c r="N69" s="44">
        <v>213.21770000000001</v>
      </c>
      <c r="O69" s="48">
        <v>550.10850000000005</v>
      </c>
      <c r="P69" s="44">
        <v>203.00382999999999</v>
      </c>
      <c r="Q69" s="44">
        <v>431.55633999999992</v>
      </c>
      <c r="R69" s="44">
        <v>305.64626000000004</v>
      </c>
      <c r="S69" s="48">
        <v>179</v>
      </c>
      <c r="T69" s="44">
        <v>219</v>
      </c>
      <c r="U69" s="44">
        <v>309</v>
      </c>
      <c r="V69" s="44">
        <v>195</v>
      </c>
      <c r="W69" s="48">
        <v>85</v>
      </c>
      <c r="X69" s="44">
        <v>79</v>
      </c>
      <c r="Y69" s="44">
        <v>185</v>
      </c>
      <c r="Z69" s="44"/>
      <c r="AK69" s="77"/>
      <c r="AL69" s="77"/>
      <c r="AM69" s="77"/>
      <c r="AN69" s="77"/>
      <c r="AO69" s="77"/>
      <c r="AP69" s="77"/>
      <c r="AQ69" s="77">
        <f t="shared" si="12"/>
        <v>185</v>
      </c>
    </row>
    <row r="70" spans="2:43">
      <c r="B70" s="66" t="s">
        <v>222</v>
      </c>
      <c r="C70" s="71">
        <v>116.95447</v>
      </c>
      <c r="D70" s="67">
        <v>128.19863000000001</v>
      </c>
      <c r="E70" s="67">
        <v>145.45000999999999</v>
      </c>
      <c r="F70" s="70">
        <v>105.35973</v>
      </c>
      <c r="G70" s="71">
        <v>326.61515000000003</v>
      </c>
      <c r="H70" s="67">
        <v>333.05477000000002</v>
      </c>
      <c r="I70" s="67">
        <v>331.12464999999997</v>
      </c>
      <c r="J70" s="70">
        <v>363.20911000000007</v>
      </c>
      <c r="K70" s="67">
        <v>480.18343000000004</v>
      </c>
      <c r="L70" s="67">
        <v>688.1861100000001</v>
      </c>
      <c r="M70" s="67">
        <v>1007.6566199999999</v>
      </c>
      <c r="N70" s="67">
        <v>1241.05754</v>
      </c>
      <c r="O70" s="71">
        <v>799.88634000000002</v>
      </c>
      <c r="P70" s="67">
        <v>880.52963999999986</v>
      </c>
      <c r="Q70" s="67">
        <v>843.23026891873758</v>
      </c>
      <c r="R70" s="67">
        <v>787.12807108126265</v>
      </c>
      <c r="S70" s="71">
        <v>852</v>
      </c>
      <c r="T70" s="67">
        <v>596</v>
      </c>
      <c r="U70" s="67">
        <v>596</v>
      </c>
      <c r="V70" s="67">
        <v>531</v>
      </c>
      <c r="W70" s="71">
        <v>492</v>
      </c>
      <c r="X70" s="67">
        <v>549</v>
      </c>
      <c r="Y70" s="67">
        <v>459</v>
      </c>
      <c r="Z70" s="67"/>
      <c r="AK70" s="77"/>
      <c r="AL70" s="77"/>
      <c r="AM70" s="77"/>
      <c r="AN70" s="77"/>
      <c r="AO70" s="77"/>
      <c r="AP70" s="77"/>
      <c r="AQ70" s="77">
        <f t="shared" si="12"/>
        <v>459</v>
      </c>
    </row>
    <row r="71" spans="2:43">
      <c r="B71" s="47" t="s">
        <v>223</v>
      </c>
      <c r="C71" s="59">
        <v>1622.1489825755814</v>
      </c>
      <c r="D71" s="58">
        <v>1462.6740064784526</v>
      </c>
      <c r="E71" s="58">
        <v>1282.7535995656567</v>
      </c>
      <c r="F71" s="60">
        <v>1871.0429526651506</v>
      </c>
      <c r="G71" s="59">
        <v>2238.9130416731596</v>
      </c>
      <c r="H71" s="58">
        <v>1975.5987386293216</v>
      </c>
      <c r="I71" s="58">
        <v>2186.6819854404257</v>
      </c>
      <c r="J71" s="60">
        <v>2096.9525883040114</v>
      </c>
      <c r="K71" s="58">
        <v>2293.9142199999997</v>
      </c>
      <c r="L71" s="58">
        <v>4097.1876199999997</v>
      </c>
      <c r="M71" s="58">
        <v>3575.0389799999994</v>
      </c>
      <c r="N71" s="58">
        <v>3478.2229600000001</v>
      </c>
      <c r="O71" s="59">
        <v>3996.1269199999997</v>
      </c>
      <c r="P71" s="58">
        <v>3908.9150800000002</v>
      </c>
      <c r="Q71" s="58">
        <v>3378.7342799999997</v>
      </c>
      <c r="R71" s="58">
        <v>3126.4721599999998</v>
      </c>
      <c r="S71" s="59">
        <v>2436</v>
      </c>
      <c r="T71" s="58">
        <v>1875</v>
      </c>
      <c r="U71" s="58">
        <v>2223</v>
      </c>
      <c r="V71" s="58">
        <v>2860</v>
      </c>
      <c r="W71" s="59">
        <v>1458</v>
      </c>
      <c r="X71" s="51">
        <v>1631</v>
      </c>
      <c r="Y71" s="51">
        <v>1989</v>
      </c>
      <c r="Z71" s="58"/>
      <c r="AC71" s="77"/>
      <c r="AD71" s="77"/>
      <c r="AE71" s="77"/>
      <c r="AF71" s="77"/>
      <c r="AG71" s="77"/>
      <c r="AH71" s="77"/>
      <c r="AI71" s="77"/>
      <c r="AJ71" s="77"/>
      <c r="AK71" s="77"/>
      <c r="AL71" s="77"/>
      <c r="AM71" s="77"/>
      <c r="AN71" s="77"/>
      <c r="AO71" s="77"/>
      <c r="AP71" s="77"/>
      <c r="AQ71" s="77">
        <f t="shared" ref="AQ71" si="13">Y71-AI71</f>
        <v>1989</v>
      </c>
    </row>
    <row r="72" spans="2:43">
      <c r="AK72" s="77"/>
      <c r="AL72" s="77"/>
      <c r="AM72" s="77"/>
      <c r="AN72" s="77"/>
      <c r="AO72" s="77"/>
      <c r="AP72" s="77"/>
      <c r="AQ72" s="77"/>
    </row>
    <row r="73" spans="2:43">
      <c r="C73" s="18" t="s">
        <v>3</v>
      </c>
      <c r="D73" s="18" t="s">
        <v>4</v>
      </c>
      <c r="E73" s="18" t="s">
        <v>5</v>
      </c>
      <c r="F73" s="42" t="s">
        <v>6</v>
      </c>
      <c r="G73" s="18" t="s">
        <v>3</v>
      </c>
      <c r="H73" s="18" t="s">
        <v>4</v>
      </c>
      <c r="I73" s="18" t="s">
        <v>5</v>
      </c>
      <c r="J73" s="42" t="s">
        <v>6</v>
      </c>
      <c r="K73" s="18" t="s">
        <v>3</v>
      </c>
      <c r="L73" s="18" t="s">
        <v>4</v>
      </c>
      <c r="M73" s="18" t="s">
        <v>5</v>
      </c>
      <c r="N73" s="42" t="s">
        <v>6</v>
      </c>
      <c r="O73" s="18" t="s">
        <v>3</v>
      </c>
      <c r="P73" s="18" t="s">
        <v>4</v>
      </c>
      <c r="Q73" s="18" t="s">
        <v>5</v>
      </c>
      <c r="R73" s="18" t="s">
        <v>6</v>
      </c>
      <c r="S73" s="18" t="s">
        <v>3</v>
      </c>
      <c r="T73" s="18" t="s">
        <v>4</v>
      </c>
      <c r="U73" s="18" t="s">
        <v>5</v>
      </c>
      <c r="V73" s="18" t="s">
        <v>6</v>
      </c>
      <c r="W73" s="68" t="s">
        <v>3</v>
      </c>
      <c r="X73" s="18" t="s">
        <v>4</v>
      </c>
      <c r="Y73" s="18" t="s">
        <v>192</v>
      </c>
      <c r="Z73" s="18" t="s">
        <v>6</v>
      </c>
    </row>
    <row r="74" spans="2:43">
      <c r="B74" s="53" t="s">
        <v>224</v>
      </c>
      <c r="C74" s="19">
        <v>2020</v>
      </c>
      <c r="D74" s="19">
        <v>2020</v>
      </c>
      <c r="E74" s="19">
        <v>2020</v>
      </c>
      <c r="F74" s="43">
        <v>2021</v>
      </c>
      <c r="G74" s="19">
        <v>2021</v>
      </c>
      <c r="H74" s="19">
        <v>2021</v>
      </c>
      <c r="I74" s="19">
        <v>2021</v>
      </c>
      <c r="J74" s="43">
        <v>2022</v>
      </c>
      <c r="K74" s="19">
        <v>2022</v>
      </c>
      <c r="L74" s="18">
        <v>2022</v>
      </c>
      <c r="M74" s="18">
        <v>2022</v>
      </c>
      <c r="N74" s="18">
        <v>2023</v>
      </c>
      <c r="O74" s="184">
        <v>2023</v>
      </c>
      <c r="P74" s="19">
        <v>2023</v>
      </c>
      <c r="Q74" s="19">
        <v>2023</v>
      </c>
      <c r="R74" s="19">
        <v>2024</v>
      </c>
      <c r="S74" s="184">
        <v>2024</v>
      </c>
      <c r="T74" s="19">
        <v>2024</v>
      </c>
      <c r="U74" s="19">
        <v>2024</v>
      </c>
      <c r="V74" s="19">
        <v>2025</v>
      </c>
      <c r="W74" s="184">
        <v>2025</v>
      </c>
      <c r="X74" s="19">
        <v>2025</v>
      </c>
      <c r="Y74" s="19">
        <v>2025</v>
      </c>
      <c r="Z74" s="19">
        <v>2026</v>
      </c>
    </row>
    <row r="75" spans="2:43" ht="24.75">
      <c r="B75" s="61" t="s">
        <v>225</v>
      </c>
      <c r="C75" s="48">
        <v>733.4</v>
      </c>
      <c r="D75" s="44">
        <v>487.84105185129238</v>
      </c>
      <c r="E75" s="44">
        <v>272.543646267653</v>
      </c>
      <c r="F75" s="45">
        <v>838.26659397306366</v>
      </c>
      <c r="G75" s="48">
        <v>627.442904872751</v>
      </c>
      <c r="H75" s="44">
        <v>469.26947357710787</v>
      </c>
      <c r="I75" s="44">
        <v>202.58547687608763</v>
      </c>
      <c r="J75" s="45">
        <v>258.13485516666657</v>
      </c>
      <c r="K75" s="44">
        <v>363.56289999999996</v>
      </c>
      <c r="L75" s="64">
        <v>1525.75658</v>
      </c>
      <c r="M75" s="64">
        <v>460.17632999999995</v>
      </c>
      <c r="N75" s="64">
        <v>544.49963999999989</v>
      </c>
      <c r="O75" s="48">
        <v>1607.2930916713187</v>
      </c>
      <c r="P75" s="44">
        <v>1416.8180899999998</v>
      </c>
      <c r="Q75" s="44">
        <v>469.61268436346148</v>
      </c>
      <c r="R75" s="44">
        <v>691.60878835770279</v>
      </c>
      <c r="S75" s="48">
        <v>132</v>
      </c>
      <c r="T75" s="44">
        <v>215</v>
      </c>
      <c r="U75" s="44">
        <v>183</v>
      </c>
      <c r="V75" s="44">
        <v>1376</v>
      </c>
      <c r="W75" s="48">
        <v>81</v>
      </c>
      <c r="X75" s="44">
        <v>205</v>
      </c>
      <c r="Y75" s="44">
        <v>228</v>
      </c>
      <c r="Z75" s="44"/>
      <c r="AC75" s="77"/>
      <c r="AD75" s="77"/>
      <c r="AE75" s="77"/>
      <c r="AF75" s="77"/>
      <c r="AH75" s="77"/>
      <c r="AI75" s="77"/>
      <c r="AJ75" s="77"/>
      <c r="AK75" s="77"/>
      <c r="AL75" s="77"/>
      <c r="AM75" s="77"/>
      <c r="AN75" s="77"/>
      <c r="AO75" s="77"/>
      <c r="AP75" s="77"/>
      <c r="AQ75" s="77">
        <f t="shared" ref="AQ75:AQ78" si="14">Y75-AI75</f>
        <v>228</v>
      </c>
    </row>
    <row r="76" spans="2:43">
      <c r="B76" s="41" t="s">
        <v>226</v>
      </c>
      <c r="C76" s="48">
        <v>771.601377912163</v>
      </c>
      <c r="D76" s="44">
        <v>846.62482669398298</v>
      </c>
      <c r="E76" s="44">
        <v>864.76944123118142</v>
      </c>
      <c r="F76" s="45">
        <v>927.41662869208687</v>
      </c>
      <c r="G76" s="48">
        <v>1284.8549868004084</v>
      </c>
      <c r="H76" s="44">
        <v>1173.2744950522138</v>
      </c>
      <c r="I76" s="44">
        <v>1652.9718585643382</v>
      </c>
      <c r="J76" s="45">
        <v>1475.6086231373449</v>
      </c>
      <c r="K76" s="44">
        <v>1450.1678900000002</v>
      </c>
      <c r="L76" s="44">
        <v>1883.2448399999989</v>
      </c>
      <c r="M76" s="44">
        <v>2107.4483900000005</v>
      </c>
      <c r="N76" s="44">
        <v>1692.6658500000008</v>
      </c>
      <c r="O76" s="48">
        <v>1588.9474883286812</v>
      </c>
      <c r="P76" s="44">
        <v>1611.5671100000004</v>
      </c>
      <c r="Q76" s="44">
        <v>2065.9109467178</v>
      </c>
      <c r="R76" s="44">
        <v>1647.7174405610349</v>
      </c>
      <c r="S76" s="48">
        <v>1452</v>
      </c>
      <c r="T76" s="44">
        <v>1064</v>
      </c>
      <c r="U76" s="44">
        <v>1444</v>
      </c>
      <c r="V76" s="44">
        <v>953</v>
      </c>
      <c r="W76" s="48">
        <v>885</v>
      </c>
      <c r="X76" s="44">
        <v>878</v>
      </c>
      <c r="Y76" s="44">
        <v>1302</v>
      </c>
      <c r="Z76" s="44"/>
      <c r="AC76" s="77"/>
      <c r="AD76" s="77"/>
      <c r="AE76" s="77"/>
      <c r="AI76" s="77"/>
      <c r="AJ76" s="77"/>
      <c r="AK76" s="77"/>
      <c r="AL76" s="77"/>
      <c r="AM76" s="77"/>
      <c r="AN76" s="77"/>
      <c r="AO76" s="77"/>
      <c r="AP76" s="77"/>
      <c r="AQ76" s="77">
        <f t="shared" si="14"/>
        <v>1302</v>
      </c>
    </row>
    <row r="77" spans="2:43">
      <c r="B77" s="41" t="s">
        <v>222</v>
      </c>
      <c r="C77" s="48">
        <v>116.95447</v>
      </c>
      <c r="D77" s="44">
        <v>128.19863000000001</v>
      </c>
      <c r="E77" s="44">
        <v>145.45000999999999</v>
      </c>
      <c r="F77" s="45">
        <v>105.35973</v>
      </c>
      <c r="G77" s="48">
        <v>326.61515000000003</v>
      </c>
      <c r="H77" s="44">
        <v>333.05477000000002</v>
      </c>
      <c r="I77" s="44">
        <v>331.12464999999997</v>
      </c>
      <c r="J77" s="45">
        <v>363.20911000000007</v>
      </c>
      <c r="K77" s="44">
        <v>480.18343000000004</v>
      </c>
      <c r="L77" s="44">
        <v>688.1861100000001</v>
      </c>
      <c r="M77" s="44">
        <v>1007.6566199999999</v>
      </c>
      <c r="N77" s="44">
        <v>1241.05754</v>
      </c>
      <c r="O77" s="48">
        <v>799.88634000000002</v>
      </c>
      <c r="P77" s="44">
        <v>880.52963999999986</v>
      </c>
      <c r="Q77" s="44">
        <v>843.23026891873758</v>
      </c>
      <c r="R77" s="44">
        <v>787.12807108126265</v>
      </c>
      <c r="S77" s="48">
        <v>852</v>
      </c>
      <c r="T77" s="44">
        <v>596</v>
      </c>
      <c r="U77" s="44">
        <v>596</v>
      </c>
      <c r="V77" s="44">
        <v>531</v>
      </c>
      <c r="W77" s="48">
        <v>492</v>
      </c>
      <c r="X77" s="44">
        <v>549</v>
      </c>
      <c r="Y77" s="44">
        <v>459</v>
      </c>
      <c r="Z77" s="44"/>
      <c r="AC77" s="77"/>
      <c r="AD77" s="77"/>
      <c r="AE77" s="77"/>
      <c r="AF77" s="77"/>
      <c r="AG77" s="77"/>
      <c r="AH77" s="77"/>
      <c r="AI77" s="77"/>
      <c r="AJ77" s="77"/>
      <c r="AK77" s="77"/>
      <c r="AL77" s="77"/>
      <c r="AM77" s="77"/>
      <c r="AN77" s="77"/>
      <c r="AO77" s="77"/>
      <c r="AP77" s="77"/>
      <c r="AQ77" s="77">
        <f t="shared" si="14"/>
        <v>459</v>
      </c>
    </row>
    <row r="78" spans="2:43">
      <c r="B78" s="49" t="s">
        <v>223</v>
      </c>
      <c r="C78" s="50">
        <v>1621.9558479121629</v>
      </c>
      <c r="D78" s="51">
        <v>1462.6645085452753</v>
      </c>
      <c r="E78" s="51">
        <v>1282.7630974988344</v>
      </c>
      <c r="F78" s="52">
        <v>1871.0429526651503</v>
      </c>
      <c r="G78" s="50">
        <v>2238.9130416731596</v>
      </c>
      <c r="H78" s="51">
        <v>1975.5987386293216</v>
      </c>
      <c r="I78" s="51">
        <v>2186.6819854404257</v>
      </c>
      <c r="J78" s="52">
        <v>2096.9525883040114</v>
      </c>
      <c r="K78" s="51">
        <v>2293.9142200000001</v>
      </c>
      <c r="L78" s="51">
        <v>4097.1875299999992</v>
      </c>
      <c r="M78" s="51">
        <v>3575.28134</v>
      </c>
      <c r="N78" s="51">
        <v>3478.223030000001</v>
      </c>
      <c r="O78" s="50">
        <v>3996.1269199999997</v>
      </c>
      <c r="P78" s="51">
        <v>3908.9148399999999</v>
      </c>
      <c r="Q78" s="51">
        <v>3378.7538999999992</v>
      </c>
      <c r="R78" s="51">
        <v>3126.4543000000003</v>
      </c>
      <c r="S78" s="50">
        <v>2436</v>
      </c>
      <c r="T78" s="51">
        <v>1875</v>
      </c>
      <c r="U78" s="51">
        <v>2223</v>
      </c>
      <c r="V78" s="51">
        <v>2860</v>
      </c>
      <c r="W78" s="50">
        <v>1458</v>
      </c>
      <c r="X78" s="51">
        <v>1631</v>
      </c>
      <c r="Y78" s="51">
        <v>1989</v>
      </c>
      <c r="Z78" s="51"/>
      <c r="AC78" s="77"/>
      <c r="AD78" s="77"/>
      <c r="AE78" s="77"/>
      <c r="AF78" s="77"/>
      <c r="AG78" s="77"/>
      <c r="AH78" s="77"/>
      <c r="AI78" s="77"/>
      <c r="AJ78" s="77"/>
      <c r="AK78" s="77"/>
      <c r="AL78" s="77"/>
      <c r="AM78" s="77"/>
      <c r="AN78" s="77"/>
      <c r="AO78" s="77"/>
      <c r="AP78" s="77"/>
      <c r="AQ78" s="77">
        <f t="shared" si="14"/>
        <v>1989</v>
      </c>
    </row>
    <row r="79" spans="2:43">
      <c r="B79" s="47"/>
      <c r="C79" s="58"/>
      <c r="D79" s="58"/>
      <c r="E79" s="58"/>
      <c r="F79" s="58"/>
      <c r="G79" s="58"/>
      <c r="H79" s="58"/>
      <c r="I79" s="58"/>
      <c r="J79" s="58"/>
      <c r="K79" s="58"/>
      <c r="L79" s="58"/>
      <c r="M79" s="58"/>
      <c r="N79" s="58"/>
      <c r="O79" s="58"/>
      <c r="P79" s="58"/>
      <c r="Q79" s="58"/>
      <c r="R79" s="58"/>
      <c r="S79" s="58"/>
      <c r="T79" s="58"/>
      <c r="U79" s="58"/>
      <c r="V79" s="58"/>
      <c r="W79" s="58"/>
      <c r="X79" s="58"/>
      <c r="Y79" s="58"/>
      <c r="Z79" s="58"/>
    </row>
    <row r="80" spans="2:43">
      <c r="C80" s="18" t="s">
        <v>3</v>
      </c>
      <c r="D80" s="18" t="s">
        <v>4</v>
      </c>
      <c r="E80" s="18" t="s">
        <v>5</v>
      </c>
      <c r="F80" s="42" t="s">
        <v>6</v>
      </c>
      <c r="G80" s="18" t="s">
        <v>3</v>
      </c>
      <c r="H80" s="18" t="s">
        <v>4</v>
      </c>
      <c r="I80" s="18" t="s">
        <v>5</v>
      </c>
      <c r="J80" s="42" t="s">
        <v>6</v>
      </c>
      <c r="K80" s="18" t="s">
        <v>3</v>
      </c>
      <c r="L80" s="18" t="s">
        <v>4</v>
      </c>
      <c r="M80" s="18" t="s">
        <v>5</v>
      </c>
      <c r="N80" s="42" t="s">
        <v>6</v>
      </c>
      <c r="O80" s="18" t="s">
        <v>3</v>
      </c>
      <c r="P80" s="18" t="s">
        <v>4</v>
      </c>
      <c r="Q80" s="18" t="s">
        <v>5</v>
      </c>
      <c r="R80" s="18" t="s">
        <v>6</v>
      </c>
      <c r="S80" s="18" t="s">
        <v>3</v>
      </c>
      <c r="T80" s="18" t="s">
        <v>4</v>
      </c>
      <c r="U80" s="18" t="s">
        <v>5</v>
      </c>
      <c r="V80" s="18" t="s">
        <v>6</v>
      </c>
      <c r="W80" s="68" t="s">
        <v>3</v>
      </c>
      <c r="X80" s="18" t="s">
        <v>4</v>
      </c>
      <c r="Y80" s="18" t="s">
        <v>192</v>
      </c>
      <c r="Z80" s="18" t="s">
        <v>6</v>
      </c>
    </row>
    <row r="81" spans="2:43">
      <c r="B81" s="53" t="s">
        <v>227</v>
      </c>
      <c r="C81" s="19">
        <v>2020</v>
      </c>
      <c r="D81" s="19">
        <v>2020</v>
      </c>
      <c r="E81" s="19">
        <v>2020</v>
      </c>
      <c r="F81" s="43">
        <v>2021</v>
      </c>
      <c r="G81" s="19">
        <v>2021</v>
      </c>
      <c r="H81" s="19">
        <v>2021</v>
      </c>
      <c r="I81" s="19">
        <v>2021</v>
      </c>
      <c r="J81" s="43">
        <v>2022</v>
      </c>
      <c r="K81" s="19">
        <v>2022</v>
      </c>
      <c r="L81" s="18">
        <v>2022</v>
      </c>
      <c r="M81" s="18">
        <v>2022</v>
      </c>
      <c r="N81" s="18">
        <v>2023</v>
      </c>
      <c r="O81" s="184">
        <v>2023</v>
      </c>
      <c r="P81" s="19">
        <v>2023</v>
      </c>
      <c r="Q81" s="19">
        <v>2023</v>
      </c>
      <c r="R81" s="19">
        <v>2024</v>
      </c>
      <c r="S81" s="184">
        <v>2024</v>
      </c>
      <c r="T81" s="19">
        <v>2024</v>
      </c>
      <c r="U81" s="19">
        <v>2024</v>
      </c>
      <c r="V81" s="19">
        <v>2025</v>
      </c>
      <c r="W81" s="184">
        <v>2025</v>
      </c>
      <c r="X81" s="19">
        <v>2025</v>
      </c>
      <c r="Y81" s="19">
        <v>2025</v>
      </c>
      <c r="Z81" s="19">
        <v>2026</v>
      </c>
    </row>
    <row r="82" spans="2:43">
      <c r="B82" s="61" t="s">
        <v>228</v>
      </c>
      <c r="C82" s="48">
        <v>1194.2849117889191</v>
      </c>
      <c r="D82" s="44">
        <v>961.28059775789006</v>
      </c>
      <c r="E82" s="44">
        <v>801.98696077423915</v>
      </c>
      <c r="F82" s="45">
        <v>829.32394121197694</v>
      </c>
      <c r="G82" s="48">
        <v>1645.45658689879</v>
      </c>
      <c r="H82" s="44">
        <v>1112.73378254266</v>
      </c>
      <c r="I82" s="44">
        <v>1547.0612954404301</v>
      </c>
      <c r="J82" s="45">
        <v>1226.9563583040101</v>
      </c>
      <c r="K82" s="44">
        <v>1411.5078599999999</v>
      </c>
      <c r="L82" s="64">
        <v>2696.3903600000003</v>
      </c>
      <c r="M82" s="64">
        <v>2433.1117899999995</v>
      </c>
      <c r="N82" s="64">
        <v>1669.4612299999999</v>
      </c>
      <c r="O82" s="48">
        <v>2923.2624100000003</v>
      </c>
      <c r="P82" s="44">
        <v>2365.1062125356007</v>
      </c>
      <c r="Q82" s="44">
        <v>2130.2737167461828</v>
      </c>
      <c r="R82" s="44">
        <v>2095.6124733438542</v>
      </c>
      <c r="S82" s="48">
        <v>1654</v>
      </c>
      <c r="T82" s="44">
        <v>686</v>
      </c>
      <c r="U82" s="44">
        <v>1361</v>
      </c>
      <c r="V82" s="44">
        <v>2211</v>
      </c>
      <c r="W82" s="48">
        <v>968</v>
      </c>
      <c r="X82" s="44">
        <v>1130</v>
      </c>
      <c r="Y82" s="44">
        <v>1437</v>
      </c>
      <c r="Z82" s="44"/>
      <c r="AC82" s="77"/>
      <c r="AF82" s="77"/>
      <c r="AK82" s="77"/>
      <c r="AL82" s="77"/>
      <c r="AM82" s="77"/>
      <c r="AN82" s="77"/>
      <c r="AO82" s="77"/>
      <c r="AP82" s="77"/>
      <c r="AQ82" s="77">
        <f t="shared" ref="AQ82:AQ85" si="15">Y82-AI82</f>
        <v>1437</v>
      </c>
    </row>
    <row r="83" spans="2:43">
      <c r="B83" s="41" t="s">
        <v>229</v>
      </c>
      <c r="C83" s="48">
        <v>427.86407078666224</v>
      </c>
      <c r="D83" s="44">
        <v>501.3934087205626</v>
      </c>
      <c r="E83" s="44">
        <v>480.76663879141756</v>
      </c>
      <c r="F83" s="45">
        <v>1041.7190114531736</v>
      </c>
      <c r="G83" s="48">
        <v>593.40839477437419</v>
      </c>
      <c r="H83" s="44">
        <v>862.86563522562585</v>
      </c>
      <c r="I83" s="44">
        <v>639.62053000000026</v>
      </c>
      <c r="J83" s="45">
        <v>869.99111999999991</v>
      </c>
      <c r="K83" s="44">
        <v>882.40621999999996</v>
      </c>
      <c r="L83" s="44">
        <v>1400.7973100000002</v>
      </c>
      <c r="M83" s="44">
        <v>1142.1695500000001</v>
      </c>
      <c r="N83" s="44">
        <v>1808.7617699999998</v>
      </c>
      <c r="O83" s="48">
        <v>1072.86437</v>
      </c>
      <c r="P83" s="44">
        <v>1543.8087574644001</v>
      </c>
      <c r="Q83" s="44">
        <v>1248.4801832538169</v>
      </c>
      <c r="R83" s="44">
        <v>1030.8418466561459</v>
      </c>
      <c r="S83" s="48">
        <v>782</v>
      </c>
      <c r="T83" s="44">
        <v>1189</v>
      </c>
      <c r="U83" s="44">
        <v>862</v>
      </c>
      <c r="V83" s="44">
        <v>649</v>
      </c>
      <c r="W83" s="48">
        <v>490</v>
      </c>
      <c r="X83" s="44">
        <v>501</v>
      </c>
      <c r="Y83" s="44">
        <v>552</v>
      </c>
      <c r="Z83" s="44"/>
      <c r="AC83" s="77"/>
      <c r="AD83" s="77"/>
      <c r="AE83" s="77"/>
      <c r="AI83" s="77"/>
      <c r="AJ83" s="77"/>
      <c r="AK83" s="77"/>
      <c r="AL83" s="77"/>
      <c r="AM83" s="77"/>
      <c r="AN83" s="77"/>
      <c r="AO83" s="77"/>
      <c r="AP83" s="77"/>
      <c r="AQ83" s="77">
        <f t="shared" si="15"/>
        <v>552</v>
      </c>
    </row>
    <row r="84" spans="2:43">
      <c r="B84" s="49" t="s">
        <v>223</v>
      </c>
      <c r="C84" s="50">
        <v>1622.1489825755814</v>
      </c>
      <c r="D84" s="51">
        <v>1462.6740064784526</v>
      </c>
      <c r="E84" s="51">
        <v>1282.7535995656567</v>
      </c>
      <c r="F84" s="52">
        <v>1871.0429526651506</v>
      </c>
      <c r="G84" s="50">
        <v>2238.864981673164</v>
      </c>
      <c r="H84" s="51">
        <v>1975.599417768286</v>
      </c>
      <c r="I84" s="51">
        <v>2186.6818254404302</v>
      </c>
      <c r="J84" s="52">
        <v>2096.94747830401</v>
      </c>
      <c r="K84" s="51">
        <v>2293.91408</v>
      </c>
      <c r="L84" s="51">
        <v>4097.1876700000003</v>
      </c>
      <c r="M84" s="51">
        <v>3575.2813399999995</v>
      </c>
      <c r="N84" s="51">
        <v>3478.223</v>
      </c>
      <c r="O84" s="50">
        <v>3996.1267800000005</v>
      </c>
      <c r="P84" s="51">
        <v>3908.9149700000007</v>
      </c>
      <c r="Q84" s="51">
        <v>3378.7538999999997</v>
      </c>
      <c r="R84" s="51">
        <v>3126.4543199999998</v>
      </c>
      <c r="S84" s="50">
        <v>2436</v>
      </c>
      <c r="T84" s="51">
        <v>1875</v>
      </c>
      <c r="U84" s="51">
        <v>2223</v>
      </c>
      <c r="V84" s="51">
        <v>2860</v>
      </c>
      <c r="W84" s="50">
        <v>1458</v>
      </c>
      <c r="X84" s="51">
        <v>1631</v>
      </c>
      <c r="Y84" s="51">
        <v>1989</v>
      </c>
      <c r="Z84" s="51"/>
      <c r="AC84" s="77"/>
      <c r="AK84" s="77"/>
      <c r="AL84" s="77"/>
      <c r="AM84" s="77"/>
      <c r="AN84" s="77"/>
      <c r="AO84" s="77"/>
      <c r="AP84" s="77"/>
      <c r="AQ84" s="77">
        <f t="shared" si="15"/>
        <v>1989</v>
      </c>
    </row>
    <row r="85" spans="2:43">
      <c r="AC85" s="77"/>
      <c r="AD85" s="77"/>
      <c r="AE85" s="77"/>
      <c r="AF85" s="77"/>
      <c r="AH85" s="77"/>
      <c r="AI85" s="77"/>
      <c r="AJ85" s="77"/>
      <c r="AK85" s="77"/>
      <c r="AL85" s="77"/>
      <c r="AM85" s="77"/>
      <c r="AN85" s="77"/>
      <c r="AO85" s="77"/>
      <c r="AP85" s="77"/>
      <c r="AQ85" s="77">
        <f t="shared" si="15"/>
        <v>0</v>
      </c>
    </row>
    <row r="86" spans="2:43">
      <c r="B86" s="156" t="s">
        <v>230</v>
      </c>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row>
    <row r="87" spans="2:43">
      <c r="B87" s="47"/>
    </row>
    <row r="88" spans="2:43">
      <c r="B88" s="47"/>
      <c r="C88" s="18" t="s">
        <v>3</v>
      </c>
      <c r="D88" s="18" t="s">
        <v>4</v>
      </c>
      <c r="E88" s="18" t="s">
        <v>5</v>
      </c>
      <c r="F88" s="42" t="s">
        <v>6</v>
      </c>
      <c r="G88" s="18" t="s">
        <v>3</v>
      </c>
      <c r="H88" s="18" t="s">
        <v>4</v>
      </c>
      <c r="I88" s="18" t="s">
        <v>5</v>
      </c>
      <c r="J88" s="42" t="s">
        <v>6</v>
      </c>
      <c r="K88" s="18" t="s">
        <v>3</v>
      </c>
      <c r="L88" s="18" t="s">
        <v>4</v>
      </c>
      <c r="M88" s="18" t="s">
        <v>5</v>
      </c>
      <c r="N88" s="42" t="s">
        <v>6</v>
      </c>
      <c r="O88" s="18" t="s">
        <v>3</v>
      </c>
      <c r="P88" s="18" t="s">
        <v>4</v>
      </c>
      <c r="Q88" s="18" t="s">
        <v>5</v>
      </c>
      <c r="R88" s="18" t="s">
        <v>6</v>
      </c>
      <c r="S88" s="18" t="s">
        <v>3</v>
      </c>
      <c r="T88" s="18" t="s">
        <v>4</v>
      </c>
      <c r="U88" s="18" t="s">
        <v>5</v>
      </c>
      <c r="V88" s="18" t="s">
        <v>6</v>
      </c>
      <c r="W88" s="68" t="s">
        <v>3</v>
      </c>
      <c r="X88" s="18" t="s">
        <v>4</v>
      </c>
      <c r="Y88" s="18" t="s">
        <v>192</v>
      </c>
      <c r="Z88" s="18" t="s">
        <v>6</v>
      </c>
    </row>
    <row r="89" spans="2:43">
      <c r="B89" s="53" t="s">
        <v>219</v>
      </c>
      <c r="C89" s="19">
        <v>2020</v>
      </c>
      <c r="D89" s="19">
        <v>2020</v>
      </c>
      <c r="E89" s="19">
        <v>2020</v>
      </c>
      <c r="F89" s="43">
        <v>2021</v>
      </c>
      <c r="G89" s="19">
        <v>2021</v>
      </c>
      <c r="H89" s="19">
        <v>2021</v>
      </c>
      <c r="I89" s="19">
        <v>2021</v>
      </c>
      <c r="J89" s="43">
        <v>2022</v>
      </c>
      <c r="K89" s="19">
        <v>2022</v>
      </c>
      <c r="L89" s="18">
        <v>2022</v>
      </c>
      <c r="M89" s="18">
        <v>2022</v>
      </c>
      <c r="N89" s="18">
        <v>2023</v>
      </c>
      <c r="O89" s="184">
        <v>2023</v>
      </c>
      <c r="P89" s="19">
        <v>2023</v>
      </c>
      <c r="Q89" s="19">
        <v>2023</v>
      </c>
      <c r="R89" s="19">
        <v>2024</v>
      </c>
      <c r="S89" s="184">
        <v>2024</v>
      </c>
      <c r="T89" s="19">
        <v>2024</v>
      </c>
      <c r="U89" s="19">
        <v>2024</v>
      </c>
      <c r="V89" s="19">
        <v>2025</v>
      </c>
      <c r="W89" s="184">
        <v>2025</v>
      </c>
      <c r="X89" s="19">
        <v>2025</v>
      </c>
      <c r="Y89" s="19">
        <v>2025</v>
      </c>
      <c r="Z89" s="19">
        <v>2026</v>
      </c>
    </row>
    <row r="90" spans="2:43">
      <c r="B90" s="41" t="s">
        <v>220</v>
      </c>
      <c r="C90" s="48"/>
      <c r="D90" s="44">
        <v>33.964295702358605</v>
      </c>
      <c r="E90" s="44">
        <v>59.081847953507008</v>
      </c>
      <c r="F90" s="45">
        <v>89.187118680925877</v>
      </c>
      <c r="G90" s="48">
        <v>721.67317999999989</v>
      </c>
      <c r="H90" s="44">
        <v>857.67612999999994</v>
      </c>
      <c r="I90" s="44">
        <v>1539.8838899999996</v>
      </c>
      <c r="J90" s="45">
        <v>1752.1772500000004</v>
      </c>
      <c r="K90" s="44">
        <v>1453.5180600000001</v>
      </c>
      <c r="L90" s="64">
        <v>1420.3070400000001</v>
      </c>
      <c r="M90" s="64">
        <v>1567.6085799999996</v>
      </c>
      <c r="N90" s="64">
        <v>1310.3241699999999</v>
      </c>
      <c r="O90" s="48">
        <v>1422.54819</v>
      </c>
      <c r="P90" s="44">
        <v>1444.2779700000001</v>
      </c>
      <c r="Q90" s="44">
        <v>1636.6937899999998</v>
      </c>
      <c r="R90" s="44">
        <v>1361.45092</v>
      </c>
      <c r="S90" s="48">
        <v>1384</v>
      </c>
      <c r="T90" s="44">
        <v>1353</v>
      </c>
      <c r="U90" s="44">
        <v>1667</v>
      </c>
      <c r="V90" s="44">
        <v>943</v>
      </c>
      <c r="W90" s="48">
        <v>520</v>
      </c>
      <c r="X90" s="44">
        <v>535</v>
      </c>
      <c r="Y90" s="44">
        <v>566</v>
      </c>
      <c r="Z90" s="44"/>
      <c r="AC90" s="77"/>
      <c r="AD90" s="77"/>
      <c r="AE90" s="77"/>
      <c r="AK90" s="77"/>
      <c r="AL90" s="77"/>
      <c r="AM90" s="77"/>
      <c r="AN90" s="77"/>
      <c r="AO90" s="77"/>
      <c r="AP90" s="77"/>
      <c r="AQ90" s="77">
        <f t="shared" ref="AQ90:AQ93" si="16">Y90-AI90</f>
        <v>566</v>
      </c>
    </row>
    <row r="91" spans="2:43">
      <c r="B91" s="41" t="s">
        <v>221</v>
      </c>
      <c r="C91" s="48"/>
      <c r="D91" s="44">
        <v>0</v>
      </c>
      <c r="E91" s="44">
        <v>0</v>
      </c>
      <c r="F91" s="45">
        <v>0</v>
      </c>
      <c r="G91" s="48">
        <v>0</v>
      </c>
      <c r="H91" s="44">
        <v>0</v>
      </c>
      <c r="I91" s="44">
        <v>0</v>
      </c>
      <c r="J91" s="45">
        <v>0</v>
      </c>
      <c r="K91" s="44">
        <v>0</v>
      </c>
      <c r="L91" s="44">
        <v>0</v>
      </c>
      <c r="M91" s="44">
        <v>0</v>
      </c>
      <c r="N91" s="44">
        <v>0</v>
      </c>
      <c r="O91" s="48">
        <v>0</v>
      </c>
      <c r="P91" s="44">
        <v>0</v>
      </c>
      <c r="Q91" s="44">
        <v>0</v>
      </c>
      <c r="R91" s="44">
        <v>0</v>
      </c>
      <c r="S91" s="48">
        <v>0</v>
      </c>
      <c r="T91" s="44">
        <v>0</v>
      </c>
      <c r="U91" s="44">
        <v>0</v>
      </c>
      <c r="V91" s="44">
        <v>0</v>
      </c>
      <c r="W91" s="48">
        <v>0</v>
      </c>
      <c r="X91" s="44">
        <v>0</v>
      </c>
      <c r="Y91" s="44"/>
      <c r="Z91" s="44"/>
      <c r="AK91" s="77"/>
      <c r="AL91" s="77"/>
      <c r="AM91" s="77"/>
      <c r="AN91" s="77"/>
      <c r="AO91" s="77"/>
      <c r="AP91" s="77"/>
      <c r="AQ91" s="77">
        <f t="shared" si="16"/>
        <v>0</v>
      </c>
    </row>
    <row r="92" spans="2:43">
      <c r="B92" s="41" t="s">
        <v>222</v>
      </c>
      <c r="C92" s="48"/>
      <c r="D92" s="44">
        <v>0</v>
      </c>
      <c r="E92" s="44">
        <v>0</v>
      </c>
      <c r="F92" s="45">
        <v>2.74891</v>
      </c>
      <c r="G92" s="48">
        <v>6.5208300000000001</v>
      </c>
      <c r="H92" s="44">
        <v>6.6941200000000007</v>
      </c>
      <c r="I92" s="44">
        <v>4.732689999999999</v>
      </c>
      <c r="J92" s="45">
        <v>6.6010200000000001</v>
      </c>
      <c r="K92" s="44">
        <v>34.028469999999999</v>
      </c>
      <c r="L92" s="44">
        <v>20.498689999999996</v>
      </c>
      <c r="M92" s="44">
        <v>5.5583700000000027</v>
      </c>
      <c r="N92" s="44">
        <v>6.8324800000000101</v>
      </c>
      <c r="O92" s="48">
        <v>15.245809999999999</v>
      </c>
      <c r="P92" s="44">
        <v>26.224660000000004</v>
      </c>
      <c r="Q92" s="44">
        <v>4.9244599999999989</v>
      </c>
      <c r="R92" s="44">
        <v>4.9266100000000081</v>
      </c>
      <c r="S92" s="48">
        <v>5</v>
      </c>
      <c r="T92" s="44">
        <v>5</v>
      </c>
      <c r="U92" s="44">
        <v>2</v>
      </c>
      <c r="V92" s="44">
        <v>0</v>
      </c>
      <c r="W92" s="48">
        <v>0</v>
      </c>
      <c r="X92" s="44">
        <v>0</v>
      </c>
      <c r="Y92" s="44"/>
      <c r="Z92" s="44"/>
      <c r="AK92" s="77"/>
      <c r="AL92" s="77"/>
      <c r="AM92" s="77"/>
      <c r="AN92" s="77"/>
      <c r="AO92" s="77"/>
      <c r="AP92" s="77"/>
      <c r="AQ92" s="77">
        <f t="shared" si="16"/>
        <v>0</v>
      </c>
    </row>
    <row r="93" spans="2:43">
      <c r="B93" s="49" t="s">
        <v>223</v>
      </c>
      <c r="C93" s="50">
        <v>0</v>
      </c>
      <c r="D93" s="51">
        <v>33.964295702358605</v>
      </c>
      <c r="E93" s="51">
        <v>59.081847953507008</v>
      </c>
      <c r="F93" s="52">
        <v>91.936028680925872</v>
      </c>
      <c r="G93" s="50">
        <v>728.19400999999993</v>
      </c>
      <c r="H93" s="51">
        <v>864.37024999999994</v>
      </c>
      <c r="I93" s="51">
        <v>1544.6165799999997</v>
      </c>
      <c r="J93" s="52">
        <v>1758.7782700000005</v>
      </c>
      <c r="K93" s="51">
        <v>1487.5465300000001</v>
      </c>
      <c r="L93" s="51">
        <v>1440.80573</v>
      </c>
      <c r="M93" s="51">
        <v>1573.1669499999996</v>
      </c>
      <c r="N93" s="51">
        <v>1317.1566499999999</v>
      </c>
      <c r="O93" s="50">
        <v>1437.7939999999999</v>
      </c>
      <c r="P93" s="51">
        <v>1470.5026300000002</v>
      </c>
      <c r="Q93" s="51">
        <v>1641.6182499999998</v>
      </c>
      <c r="R93" s="51">
        <v>1366.37753</v>
      </c>
      <c r="S93" s="50">
        <v>1388.9766200000001</v>
      </c>
      <c r="T93" s="51">
        <v>1357.8879000000002</v>
      </c>
      <c r="U93" s="51">
        <v>1668.6200800000001</v>
      </c>
      <c r="V93" s="51">
        <v>943.1297000000003</v>
      </c>
      <c r="W93" s="50">
        <f>SUM(W90:W92)</f>
        <v>520</v>
      </c>
      <c r="X93" s="51">
        <f>SUM(X90:X92)</f>
        <v>535</v>
      </c>
      <c r="Y93" s="51">
        <f>SUM(Y90:Y92)</f>
        <v>566</v>
      </c>
      <c r="Z93" s="51"/>
      <c r="AC93" s="77"/>
      <c r="AD93" s="77"/>
      <c r="AE93" s="77"/>
      <c r="AK93" s="77"/>
      <c r="AL93" s="77"/>
      <c r="AM93" s="77"/>
      <c r="AN93" s="77"/>
      <c r="AO93" s="77"/>
      <c r="AP93" s="77"/>
      <c r="AQ93" s="77">
        <f t="shared" si="16"/>
        <v>566</v>
      </c>
    </row>
    <row r="95" spans="2:43">
      <c r="C95" s="18" t="s">
        <v>3</v>
      </c>
      <c r="D95" s="18" t="s">
        <v>4</v>
      </c>
      <c r="E95" s="18" t="s">
        <v>5</v>
      </c>
      <c r="F95" s="42" t="s">
        <v>6</v>
      </c>
      <c r="G95" s="18" t="s">
        <v>3</v>
      </c>
      <c r="H95" s="18" t="s">
        <v>4</v>
      </c>
      <c r="I95" s="18" t="s">
        <v>5</v>
      </c>
      <c r="J95" s="42" t="s">
        <v>6</v>
      </c>
      <c r="K95" s="18" t="s">
        <v>3</v>
      </c>
      <c r="L95" s="18" t="s">
        <v>4</v>
      </c>
      <c r="M95" s="18" t="s">
        <v>5</v>
      </c>
      <c r="N95" s="42" t="s">
        <v>6</v>
      </c>
      <c r="O95" s="18" t="s">
        <v>3</v>
      </c>
      <c r="P95" s="18" t="s">
        <v>4</v>
      </c>
      <c r="Q95" s="18" t="s">
        <v>5</v>
      </c>
      <c r="R95" s="18" t="s">
        <v>6</v>
      </c>
      <c r="S95" s="18" t="s">
        <v>3</v>
      </c>
      <c r="T95" s="18" t="s">
        <v>4</v>
      </c>
      <c r="U95" s="18" t="s">
        <v>5</v>
      </c>
      <c r="V95" s="18" t="s">
        <v>6</v>
      </c>
      <c r="W95" s="68" t="s">
        <v>3</v>
      </c>
      <c r="X95" s="18" t="s">
        <v>4</v>
      </c>
      <c r="Y95" s="18" t="s">
        <v>192</v>
      </c>
      <c r="Z95" s="18" t="s">
        <v>6</v>
      </c>
    </row>
    <row r="96" spans="2:43">
      <c r="B96" s="53" t="s">
        <v>231</v>
      </c>
      <c r="C96" s="19">
        <v>2020</v>
      </c>
      <c r="D96" s="19">
        <v>2020</v>
      </c>
      <c r="E96" s="19">
        <v>2020</v>
      </c>
      <c r="F96" s="43">
        <v>2021</v>
      </c>
      <c r="G96" s="19">
        <v>2021</v>
      </c>
      <c r="H96" s="19">
        <v>2021</v>
      </c>
      <c r="I96" s="19">
        <v>2021</v>
      </c>
      <c r="J96" s="43">
        <v>2022</v>
      </c>
      <c r="K96" s="19">
        <v>2022</v>
      </c>
      <c r="L96" s="18">
        <v>2022</v>
      </c>
      <c r="M96" s="18">
        <v>2022</v>
      </c>
      <c r="N96" s="18">
        <v>2023</v>
      </c>
      <c r="O96" s="184">
        <v>2023</v>
      </c>
      <c r="P96" s="19">
        <v>2023</v>
      </c>
      <c r="Q96" s="19">
        <v>2023</v>
      </c>
      <c r="R96" s="19">
        <v>2024</v>
      </c>
      <c r="S96" s="184">
        <v>2024</v>
      </c>
      <c r="T96" s="19">
        <v>2024</v>
      </c>
      <c r="U96" s="19">
        <v>2024</v>
      </c>
      <c r="V96" s="19">
        <v>2025</v>
      </c>
      <c r="W96" s="184">
        <v>2025</v>
      </c>
      <c r="X96" s="19">
        <v>2025</v>
      </c>
      <c r="Y96" s="19">
        <v>2025</v>
      </c>
      <c r="Z96" s="19">
        <v>2026</v>
      </c>
    </row>
    <row r="97" spans="2:43">
      <c r="B97" s="41" t="s">
        <v>232</v>
      </c>
      <c r="C97" s="48" t="s">
        <v>233</v>
      </c>
      <c r="D97" s="44" t="s">
        <v>233</v>
      </c>
      <c r="E97" s="44" t="s">
        <v>233</v>
      </c>
      <c r="F97" s="45" t="s">
        <v>233</v>
      </c>
      <c r="G97" s="48">
        <v>101.81600299999999</v>
      </c>
      <c r="H97" s="44">
        <v>175.84972190302699</v>
      </c>
      <c r="I97" s="44">
        <v>392.40848242135633</v>
      </c>
      <c r="J97" s="45">
        <v>384.52061407927636</v>
      </c>
      <c r="K97" s="44">
        <v>387</v>
      </c>
      <c r="L97" s="64">
        <v>362.54004089272564</v>
      </c>
      <c r="M97" s="64">
        <v>331.17070890538838</v>
      </c>
      <c r="N97" s="64">
        <v>272.18938299999996</v>
      </c>
      <c r="O97" s="48">
        <v>257.42432049999996</v>
      </c>
      <c r="P97" s="44">
        <v>262.40829600000006</v>
      </c>
      <c r="Q97" s="44">
        <v>257.513079</v>
      </c>
      <c r="R97" s="44">
        <v>247.65331300000003</v>
      </c>
      <c r="S97" s="48">
        <v>229.84065575</v>
      </c>
      <c r="T97" s="44">
        <v>252.10780308333335</v>
      </c>
      <c r="U97" s="44">
        <v>254</v>
      </c>
      <c r="V97" s="44">
        <v>204</v>
      </c>
      <c r="W97" s="48">
        <v>151.50283400000001</v>
      </c>
      <c r="X97" s="44">
        <v>181</v>
      </c>
      <c r="Y97" s="44">
        <v>143</v>
      </c>
      <c r="Z97" s="44"/>
      <c r="AK97" s="77"/>
      <c r="AL97" s="77"/>
      <c r="AM97" s="77"/>
      <c r="AN97" s="77"/>
      <c r="AO97" s="77"/>
      <c r="AP97" s="77"/>
      <c r="AQ97" s="77">
        <f t="shared" ref="AQ97:AQ99" si="17">Y97-AI97</f>
        <v>143</v>
      </c>
    </row>
    <row r="98" spans="2:43">
      <c r="B98" s="41" t="s">
        <v>234</v>
      </c>
      <c r="C98" s="48" t="s">
        <v>233</v>
      </c>
      <c r="D98" s="44" t="s">
        <v>233</v>
      </c>
      <c r="E98" s="44" t="s">
        <v>233</v>
      </c>
      <c r="F98" s="45" t="s">
        <v>233</v>
      </c>
      <c r="G98" s="48">
        <v>15.769159667562725</v>
      </c>
      <c r="H98" s="44">
        <v>21.014626263799279</v>
      </c>
      <c r="I98" s="44">
        <v>34.470708169013342</v>
      </c>
      <c r="J98" s="45">
        <v>36.8179110419183</v>
      </c>
      <c r="K98" s="44">
        <v>36</v>
      </c>
      <c r="L98" s="44">
        <v>35.991007164193832</v>
      </c>
      <c r="M98" s="44">
        <v>34.12879129036024</v>
      </c>
      <c r="N98" s="44">
        <v>33.735991075863083</v>
      </c>
      <c r="O98" s="48">
        <v>32.813743170878453</v>
      </c>
      <c r="P98" s="44">
        <v>31.198381210236899</v>
      </c>
      <c r="Q98" s="44">
        <v>29.720806908246097</v>
      </c>
      <c r="R98" s="44">
        <v>29.099827514316672</v>
      </c>
      <c r="S98" s="48">
        <v>26.762820998542189</v>
      </c>
      <c r="T98" s="44">
        <v>26.632278428914084</v>
      </c>
      <c r="U98" s="44">
        <v>26</v>
      </c>
      <c r="V98" s="44">
        <v>28</v>
      </c>
      <c r="W98" s="48">
        <v>11.040219233333332</v>
      </c>
      <c r="X98" s="44">
        <v>10</v>
      </c>
      <c r="Y98" s="44">
        <v>9</v>
      </c>
      <c r="Z98" s="44"/>
      <c r="AK98" s="77"/>
      <c r="AL98" s="77"/>
      <c r="AM98" s="77"/>
      <c r="AN98" s="77"/>
      <c r="AO98" s="77"/>
      <c r="AP98" s="77"/>
      <c r="AQ98" s="77">
        <f t="shared" si="17"/>
        <v>9</v>
      </c>
    </row>
    <row r="99" spans="2:43">
      <c r="B99" s="41" t="s">
        <v>235</v>
      </c>
      <c r="C99" s="48" t="s">
        <v>233</v>
      </c>
      <c r="D99" s="44" t="s">
        <v>233</v>
      </c>
      <c r="E99" s="44" t="s">
        <v>233</v>
      </c>
      <c r="F99" s="45" t="s">
        <v>233</v>
      </c>
      <c r="G99" s="48">
        <v>83.675122666666667</v>
      </c>
      <c r="H99" s="44">
        <v>142.20828559863142</v>
      </c>
      <c r="I99" s="44">
        <v>292.37184229940658</v>
      </c>
      <c r="J99" s="45">
        <v>307.2770833002038</v>
      </c>
      <c r="K99" s="44">
        <v>307</v>
      </c>
      <c r="L99" s="44">
        <v>299.54497780906996</v>
      </c>
      <c r="M99" s="44">
        <v>282.98039707423709</v>
      </c>
      <c r="N99" s="44">
        <v>316.03345802104189</v>
      </c>
      <c r="O99" s="48">
        <v>312.21445929185569</v>
      </c>
      <c r="P99" s="44">
        <v>253.40704165938948</v>
      </c>
      <c r="Q99" s="44">
        <v>236.42452366666669</v>
      </c>
      <c r="R99" s="44">
        <v>228.55985041666665</v>
      </c>
      <c r="S99" s="48">
        <v>209.48377538400212</v>
      </c>
      <c r="T99" s="44">
        <v>213.87939205952381</v>
      </c>
      <c r="U99" s="44">
        <v>210</v>
      </c>
      <c r="V99" s="44">
        <v>222</v>
      </c>
      <c r="W99" s="48">
        <v>123.28644933333334</v>
      </c>
      <c r="X99" s="44">
        <v>121</v>
      </c>
      <c r="Y99" s="44">
        <v>111</v>
      </c>
      <c r="Z99" s="44"/>
      <c r="AK99" s="77"/>
      <c r="AL99" s="77"/>
      <c r="AM99" s="77"/>
      <c r="AN99" s="77"/>
      <c r="AO99" s="77"/>
      <c r="AP99" s="77"/>
      <c r="AQ99" s="77">
        <f t="shared" si="17"/>
        <v>111</v>
      </c>
    </row>
    <row r="100" spans="2:43">
      <c r="AK100" s="77"/>
      <c r="AL100" s="77"/>
      <c r="AM100" s="77"/>
      <c r="AN100" s="77"/>
      <c r="AO100" s="77"/>
      <c r="AP100" s="77"/>
      <c r="AQ100" s="77"/>
    </row>
    <row r="101" spans="2:43">
      <c r="B101" s="47"/>
      <c r="C101" s="18" t="s">
        <v>3</v>
      </c>
      <c r="D101" s="18" t="s">
        <v>4</v>
      </c>
      <c r="E101" s="18" t="s">
        <v>5</v>
      </c>
      <c r="F101" s="42" t="s">
        <v>6</v>
      </c>
      <c r="G101" s="18" t="s">
        <v>3</v>
      </c>
      <c r="H101" s="18" t="s">
        <v>4</v>
      </c>
      <c r="I101" s="18" t="s">
        <v>5</v>
      </c>
      <c r="J101" s="42" t="s">
        <v>6</v>
      </c>
      <c r="K101" s="18" t="s">
        <v>3</v>
      </c>
      <c r="L101" s="18" t="s">
        <v>4</v>
      </c>
      <c r="M101" s="18" t="s">
        <v>5</v>
      </c>
      <c r="N101" s="42" t="s">
        <v>6</v>
      </c>
      <c r="O101" s="18" t="s">
        <v>3</v>
      </c>
      <c r="P101" s="18" t="s">
        <v>4</v>
      </c>
      <c r="Q101" s="18" t="s">
        <v>5</v>
      </c>
      <c r="R101" s="18" t="s">
        <v>6</v>
      </c>
      <c r="S101" s="18" t="s">
        <v>3</v>
      </c>
      <c r="T101" s="18" t="s">
        <v>4</v>
      </c>
      <c r="U101" s="18" t="s">
        <v>5</v>
      </c>
      <c r="V101" s="18" t="s">
        <v>6</v>
      </c>
      <c r="W101" s="68" t="s">
        <v>3</v>
      </c>
      <c r="X101" s="18" t="s">
        <v>4</v>
      </c>
      <c r="Y101" s="18" t="s">
        <v>192</v>
      </c>
      <c r="Z101" s="18" t="s">
        <v>6</v>
      </c>
    </row>
    <row r="102" spans="2:43">
      <c r="B102" s="53" t="s">
        <v>236</v>
      </c>
      <c r="C102" s="19">
        <v>2020</v>
      </c>
      <c r="D102" s="19">
        <v>2020</v>
      </c>
      <c r="E102" s="19">
        <v>2020</v>
      </c>
      <c r="F102" s="43">
        <v>2021</v>
      </c>
      <c r="G102" s="19">
        <v>2021</v>
      </c>
      <c r="H102" s="19">
        <v>2021</v>
      </c>
      <c r="I102" s="19">
        <v>2021</v>
      </c>
      <c r="J102" s="43">
        <v>2022</v>
      </c>
      <c r="K102" s="19">
        <v>2022</v>
      </c>
      <c r="L102" s="18">
        <v>2022</v>
      </c>
      <c r="M102" s="18">
        <v>2022</v>
      </c>
      <c r="N102" s="18">
        <v>2023</v>
      </c>
      <c r="O102" s="184">
        <v>2023</v>
      </c>
      <c r="P102" s="19">
        <v>2023</v>
      </c>
      <c r="Q102" s="19">
        <v>2023</v>
      </c>
      <c r="R102" s="19">
        <v>2024</v>
      </c>
      <c r="S102" s="184">
        <v>2024</v>
      </c>
      <c r="T102" s="19">
        <v>2024</v>
      </c>
      <c r="U102" s="19">
        <v>2024</v>
      </c>
      <c r="V102" s="19">
        <v>2025</v>
      </c>
      <c r="W102" s="184">
        <v>2025</v>
      </c>
      <c r="X102" s="19">
        <v>2025</v>
      </c>
      <c r="Y102" s="19">
        <v>2025</v>
      </c>
      <c r="Z102" s="19">
        <v>2026</v>
      </c>
    </row>
    <row r="103" spans="2:43">
      <c r="B103" s="41" t="s">
        <v>237</v>
      </c>
      <c r="C103" s="72">
        <v>0</v>
      </c>
      <c r="D103" s="17">
        <v>0</v>
      </c>
      <c r="E103" s="17">
        <v>0</v>
      </c>
      <c r="F103" s="17">
        <v>7</v>
      </c>
      <c r="G103" s="72">
        <v>289</v>
      </c>
      <c r="H103" s="17">
        <v>399</v>
      </c>
      <c r="I103" s="17">
        <v>881</v>
      </c>
      <c r="J103" s="17">
        <v>898</v>
      </c>
      <c r="K103" s="72">
        <v>883</v>
      </c>
      <c r="L103" s="64">
        <v>754.76689999999996</v>
      </c>
      <c r="M103" s="64">
        <v>732.68718999999999</v>
      </c>
      <c r="N103" s="64">
        <v>554.83933999999999</v>
      </c>
      <c r="O103" s="185">
        <v>641.14350999999999</v>
      </c>
      <c r="P103" s="64">
        <v>700.21160999999995</v>
      </c>
      <c r="Q103" s="39">
        <v>646.49455999999998</v>
      </c>
      <c r="R103" s="39">
        <v>478.46440999999999</v>
      </c>
      <c r="S103" s="185">
        <v>502.28109000000001</v>
      </c>
      <c r="T103" s="39">
        <v>591.22191999999995</v>
      </c>
      <c r="U103" s="39">
        <v>840</v>
      </c>
      <c r="V103" s="39">
        <v>575</v>
      </c>
      <c r="W103" s="185">
        <v>222.39610999999999</v>
      </c>
      <c r="X103" s="39">
        <v>241</v>
      </c>
      <c r="Y103" s="39">
        <v>254</v>
      </c>
      <c r="Z103" s="39"/>
      <c r="AK103" s="77"/>
      <c r="AL103" s="77"/>
      <c r="AM103" s="77"/>
      <c r="AN103" s="77"/>
      <c r="AO103" s="77"/>
      <c r="AP103" s="77"/>
      <c r="AQ103" s="77">
        <f t="shared" ref="AQ103" si="18">Y103+AI103</f>
        <v>254</v>
      </c>
    </row>
    <row r="104" spans="2:43">
      <c r="B104" s="66" t="s">
        <v>238</v>
      </c>
      <c r="C104" s="158"/>
      <c r="D104" s="30"/>
      <c r="E104" s="30"/>
      <c r="F104" s="159">
        <v>7.6139901640205773E-2</v>
      </c>
      <c r="G104" s="160">
        <v>0.39687271972285271</v>
      </c>
      <c r="H104" s="159">
        <v>0.46160774274681482</v>
      </c>
      <c r="I104" s="159">
        <v>0.57036808448605414</v>
      </c>
      <c r="J104" s="159">
        <v>0.51058170055739882</v>
      </c>
      <c r="K104" s="160">
        <v>0.59359487733133298</v>
      </c>
      <c r="L104" s="159">
        <v>0.52385056797351903</v>
      </c>
      <c r="M104" s="159">
        <v>0.46574026361283527</v>
      </c>
      <c r="N104" s="159">
        <v>0.42124020707787502</v>
      </c>
      <c r="O104" s="160">
        <v>0.4459216758450793</v>
      </c>
      <c r="P104" s="159">
        <v>0.476171613511497</v>
      </c>
      <c r="Q104" s="187">
        <v>0.39381540744932636</v>
      </c>
      <c r="R104" s="159">
        <v>0.35016999291550116</v>
      </c>
      <c r="S104" s="272">
        <f>S103/S93</f>
        <v>0.36161954259532458</v>
      </c>
      <c r="T104" s="187">
        <f>T103/T93</f>
        <v>0.43539817977610662</v>
      </c>
      <c r="U104" s="187">
        <f>U103/U93</f>
        <v>0.50340997934053389</v>
      </c>
      <c r="V104" s="273">
        <f t="shared" ref="V104:Y104" si="19">V103/V93</f>
        <v>0.60967224338285586</v>
      </c>
      <c r="W104" s="272">
        <f t="shared" si="19"/>
        <v>0.42768482692307691</v>
      </c>
      <c r="X104" s="187">
        <f t="shared" si="19"/>
        <v>0.45046728971962618</v>
      </c>
      <c r="Y104" s="187">
        <f t="shared" si="19"/>
        <v>0.44876325088339225</v>
      </c>
      <c r="Z104" s="159"/>
    </row>
    <row r="105" spans="2:43">
      <c r="B105" s="41"/>
      <c r="C105" s="17"/>
      <c r="D105" s="17"/>
      <c r="E105" s="17"/>
      <c r="F105" s="62"/>
      <c r="G105" s="62"/>
      <c r="H105" s="62"/>
      <c r="I105" s="62"/>
      <c r="J105" s="62"/>
      <c r="K105" s="62"/>
      <c r="O105" s="62"/>
      <c r="P105" s="62"/>
      <c r="Q105" s="62"/>
      <c r="R105" s="62"/>
      <c r="S105" s="186"/>
      <c r="T105" s="186"/>
      <c r="U105" s="186"/>
      <c r="V105" s="186"/>
      <c r="W105" s="186"/>
      <c r="X105" s="186"/>
      <c r="Y105" s="62"/>
      <c r="Z105" s="62"/>
    </row>
    <row r="106" spans="2:43">
      <c r="B106" s="41"/>
      <c r="C106" s="17"/>
      <c r="D106" s="17"/>
      <c r="E106" s="17"/>
      <c r="F106" s="62"/>
      <c r="G106" s="62"/>
      <c r="H106" s="62"/>
      <c r="I106" s="62"/>
      <c r="J106" s="62"/>
      <c r="K106" s="62"/>
      <c r="O106" s="62"/>
      <c r="P106" s="62"/>
      <c r="Q106" s="62"/>
      <c r="R106" s="62"/>
      <c r="S106" s="186"/>
      <c r="T106" s="186"/>
      <c r="U106" s="186"/>
      <c r="V106" s="186"/>
      <c r="W106" s="186"/>
      <c r="X106" s="186"/>
      <c r="Y106" s="62"/>
      <c r="Z106" s="62"/>
    </row>
    <row r="108" spans="2:43">
      <c r="B108" s="156" t="s">
        <v>239</v>
      </c>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row>
    <row r="110" spans="2:43">
      <c r="B110" s="47"/>
      <c r="C110" s="18" t="s">
        <v>3</v>
      </c>
      <c r="D110" s="18" t="s">
        <v>4</v>
      </c>
      <c r="E110" s="18" t="s">
        <v>5</v>
      </c>
      <c r="F110" s="42" t="s">
        <v>6</v>
      </c>
      <c r="G110" s="18" t="s">
        <v>3</v>
      </c>
      <c r="H110" s="18" t="s">
        <v>4</v>
      </c>
      <c r="I110" s="18" t="s">
        <v>5</v>
      </c>
      <c r="J110" s="42" t="s">
        <v>6</v>
      </c>
      <c r="K110" s="18" t="s">
        <v>3</v>
      </c>
      <c r="L110" s="18" t="s">
        <v>4</v>
      </c>
      <c r="M110" s="18" t="s">
        <v>5</v>
      </c>
      <c r="N110" s="42" t="s">
        <v>6</v>
      </c>
      <c r="O110" s="18" t="s">
        <v>3</v>
      </c>
      <c r="P110" s="18" t="s">
        <v>4</v>
      </c>
      <c r="Q110" s="18" t="s">
        <v>5</v>
      </c>
      <c r="R110" s="18" t="s">
        <v>6</v>
      </c>
      <c r="S110" s="18" t="s">
        <v>3</v>
      </c>
      <c r="T110" s="18" t="s">
        <v>4</v>
      </c>
      <c r="U110" s="18" t="s">
        <v>5</v>
      </c>
      <c r="V110" s="18" t="s">
        <v>6</v>
      </c>
      <c r="W110" s="68" t="s">
        <v>3</v>
      </c>
      <c r="X110" s="18" t="s">
        <v>4</v>
      </c>
      <c r="Y110" s="18" t="s">
        <v>192</v>
      </c>
      <c r="Z110" s="18" t="s">
        <v>6</v>
      </c>
    </row>
    <row r="111" spans="2:43">
      <c r="B111" s="53" t="s">
        <v>219</v>
      </c>
      <c r="C111" s="19">
        <v>2020</v>
      </c>
      <c r="D111" s="19">
        <v>2020</v>
      </c>
      <c r="E111" s="19">
        <v>2020</v>
      </c>
      <c r="F111" s="43">
        <v>2021</v>
      </c>
      <c r="G111" s="19">
        <v>2021</v>
      </c>
      <c r="H111" s="19">
        <v>2021</v>
      </c>
      <c r="I111" s="19">
        <v>2021</v>
      </c>
      <c r="J111" s="43">
        <v>2022</v>
      </c>
      <c r="K111" s="19">
        <v>2022</v>
      </c>
      <c r="L111" s="18">
        <v>2022</v>
      </c>
      <c r="M111" s="18">
        <v>2022</v>
      </c>
      <c r="N111" s="18">
        <v>2023</v>
      </c>
      <c r="O111" s="184">
        <v>2023</v>
      </c>
      <c r="P111" s="19">
        <v>2023</v>
      </c>
      <c r="Q111" s="19">
        <v>2023</v>
      </c>
      <c r="R111" s="19">
        <v>2024</v>
      </c>
      <c r="S111" s="184">
        <v>2024</v>
      </c>
      <c r="T111" s="19">
        <v>2024</v>
      </c>
      <c r="U111" s="19">
        <v>2024</v>
      </c>
      <c r="V111" s="19">
        <v>2025</v>
      </c>
      <c r="W111" s="184">
        <v>2025</v>
      </c>
      <c r="X111" s="19">
        <v>2025</v>
      </c>
      <c r="Y111" s="19">
        <v>2025</v>
      </c>
      <c r="Z111" s="19">
        <v>2026</v>
      </c>
    </row>
    <row r="112" spans="2:43">
      <c r="B112" s="41" t="s">
        <v>220</v>
      </c>
      <c r="C112" s="48" t="s">
        <v>233</v>
      </c>
      <c r="D112" s="44" t="s">
        <v>233</v>
      </c>
      <c r="E112" s="44" t="s">
        <v>233</v>
      </c>
      <c r="F112" s="45" t="s">
        <v>233</v>
      </c>
      <c r="G112" s="48" t="s">
        <v>233</v>
      </c>
      <c r="H112" s="44" t="s">
        <v>233</v>
      </c>
      <c r="I112" s="44" t="s">
        <v>233</v>
      </c>
      <c r="J112" s="45">
        <v>28.562063717849998</v>
      </c>
      <c r="K112" s="44">
        <v>58.533166579504112</v>
      </c>
      <c r="L112" s="64">
        <v>32.469170900000002</v>
      </c>
      <c r="M112" s="64">
        <v>48.2314727415338</v>
      </c>
      <c r="N112" s="64">
        <v>30.739921000000013</v>
      </c>
      <c r="O112" s="48"/>
      <c r="P112" s="44"/>
      <c r="Q112" s="44"/>
      <c r="R112" s="44"/>
      <c r="S112" s="48"/>
      <c r="T112" s="44"/>
      <c r="U112" s="44"/>
      <c r="V112" s="44"/>
      <c r="W112" s="48"/>
      <c r="X112" s="44"/>
      <c r="Y112" s="44"/>
      <c r="Z112" s="44"/>
    </row>
    <row r="113" spans="2:43">
      <c r="B113" s="41" t="s">
        <v>221</v>
      </c>
      <c r="C113" s="48" t="s">
        <v>233</v>
      </c>
      <c r="D113" s="44" t="s">
        <v>233</v>
      </c>
      <c r="E113" s="44" t="s">
        <v>233</v>
      </c>
      <c r="F113" s="45" t="s">
        <v>233</v>
      </c>
      <c r="G113" s="48" t="s">
        <v>233</v>
      </c>
      <c r="H113" s="44" t="s">
        <v>233</v>
      </c>
      <c r="I113" s="44" t="s">
        <v>233</v>
      </c>
      <c r="J113" s="45">
        <v>525.54197240843996</v>
      </c>
      <c r="K113" s="44">
        <v>2583.2289218292412</v>
      </c>
      <c r="L113" s="44">
        <v>3181.9787481999997</v>
      </c>
      <c r="M113" s="44">
        <v>4069.167768072035</v>
      </c>
      <c r="N113" s="44">
        <v>3012.5122580000011</v>
      </c>
      <c r="O113" s="48"/>
      <c r="P113" s="44"/>
      <c r="Q113" s="44"/>
      <c r="R113" s="44"/>
      <c r="S113" s="48"/>
      <c r="T113" s="44"/>
      <c r="U113" s="44"/>
      <c r="V113" s="44"/>
      <c r="W113" s="48"/>
      <c r="X113" s="44"/>
      <c r="Y113" s="44"/>
      <c r="Z113" s="44"/>
    </row>
    <row r="114" spans="2:43">
      <c r="B114" s="41" t="s">
        <v>222</v>
      </c>
      <c r="C114" s="48" t="s">
        <v>233</v>
      </c>
      <c r="D114" s="44" t="s">
        <v>233</v>
      </c>
      <c r="E114" s="44" t="s">
        <v>233</v>
      </c>
      <c r="F114" s="45" t="s">
        <v>233</v>
      </c>
      <c r="G114" s="48" t="s">
        <v>233</v>
      </c>
      <c r="H114" s="44" t="s">
        <v>233</v>
      </c>
      <c r="I114" s="44" t="s">
        <v>233</v>
      </c>
      <c r="J114" s="45">
        <v>17.137238230709997</v>
      </c>
      <c r="K114" s="44">
        <v>22.797571591255004</v>
      </c>
      <c r="L114" s="44">
        <v>32.469170900000002</v>
      </c>
      <c r="M114" s="44">
        <v>28.743269186429114</v>
      </c>
      <c r="N114" s="44">
        <v>30.739921000000013</v>
      </c>
      <c r="O114" s="48"/>
      <c r="P114" s="44"/>
      <c r="Q114" s="44"/>
      <c r="R114" s="44"/>
      <c r="S114" s="48"/>
      <c r="T114" s="44"/>
      <c r="U114" s="44"/>
      <c r="V114" s="44"/>
      <c r="W114" s="48"/>
      <c r="X114" s="44"/>
      <c r="Y114" s="44"/>
      <c r="Z114" s="44"/>
    </row>
    <row r="115" spans="2:43">
      <c r="B115" s="49" t="s">
        <v>223</v>
      </c>
      <c r="C115" s="50"/>
      <c r="D115" s="51"/>
      <c r="E115" s="51"/>
      <c r="F115" s="52"/>
      <c r="G115" s="50"/>
      <c r="H115" s="51"/>
      <c r="I115" s="51"/>
      <c r="J115" s="52">
        <v>571.24127435699995</v>
      </c>
      <c r="K115" s="51">
        <v>2664.5596600000003</v>
      </c>
      <c r="L115" s="51">
        <v>3246.9170899999995</v>
      </c>
      <c r="M115" s="51">
        <v>4146.1425099999979</v>
      </c>
      <c r="N115" s="51">
        <v>3073.9921000000008</v>
      </c>
      <c r="O115" s="50"/>
      <c r="P115" s="51"/>
      <c r="Q115" s="51"/>
      <c r="R115" s="51"/>
      <c r="S115" s="50"/>
      <c r="T115" s="51"/>
      <c r="U115" s="51"/>
      <c r="V115" s="51"/>
      <c r="W115" s="50"/>
      <c r="X115" s="51"/>
      <c r="Y115" s="51"/>
      <c r="Z115" s="51"/>
    </row>
    <row r="116" spans="2:43">
      <c r="B116" s="47"/>
      <c r="C116" s="58"/>
      <c r="D116" s="58"/>
      <c r="E116" s="58"/>
      <c r="F116" s="58"/>
      <c r="G116" s="58"/>
      <c r="H116" s="58"/>
      <c r="I116" s="58"/>
      <c r="J116" s="58"/>
      <c r="K116" s="58"/>
      <c r="O116" s="58"/>
      <c r="P116" s="58"/>
      <c r="Q116" s="58"/>
      <c r="R116" s="58"/>
      <c r="S116" s="58"/>
      <c r="T116" s="58"/>
      <c r="U116" s="58"/>
      <c r="V116" s="58"/>
      <c r="W116" s="58"/>
      <c r="X116" s="58"/>
      <c r="Y116" s="58"/>
      <c r="Z116" s="58"/>
    </row>
    <row r="117" spans="2:43">
      <c r="B117" s="156" t="s">
        <v>240</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row>
    <row r="118" spans="2:43">
      <c r="B118" s="47"/>
    </row>
    <row r="119" spans="2:43">
      <c r="B119" s="47"/>
      <c r="C119" s="18" t="s">
        <v>3</v>
      </c>
      <c r="D119" s="18" t="s">
        <v>4</v>
      </c>
      <c r="E119" s="18" t="s">
        <v>5</v>
      </c>
      <c r="F119" s="42" t="s">
        <v>6</v>
      </c>
      <c r="G119" s="18" t="s">
        <v>3</v>
      </c>
      <c r="H119" s="18" t="s">
        <v>4</v>
      </c>
      <c r="I119" s="18" t="s">
        <v>5</v>
      </c>
      <c r="J119" s="42" t="s">
        <v>6</v>
      </c>
      <c r="K119" s="18" t="s">
        <v>3</v>
      </c>
      <c r="L119" s="18" t="s">
        <v>4</v>
      </c>
      <c r="M119" s="18" t="s">
        <v>5</v>
      </c>
      <c r="N119" s="42" t="s">
        <v>6</v>
      </c>
      <c r="O119" s="18" t="s">
        <v>3</v>
      </c>
      <c r="P119" s="18" t="s">
        <v>4</v>
      </c>
      <c r="Q119" s="18" t="s">
        <v>5</v>
      </c>
      <c r="R119" s="18" t="s">
        <v>6</v>
      </c>
      <c r="S119" s="18" t="s">
        <v>3</v>
      </c>
      <c r="T119" s="18" t="s">
        <v>4</v>
      </c>
      <c r="U119" s="18" t="s">
        <v>5</v>
      </c>
      <c r="V119" s="18" t="s">
        <v>6</v>
      </c>
      <c r="W119" s="18" t="s">
        <v>241</v>
      </c>
      <c r="X119" s="18" t="s">
        <v>4</v>
      </c>
      <c r="Y119" s="18" t="s">
        <v>192</v>
      </c>
      <c r="Z119" s="18" t="s">
        <v>6</v>
      </c>
    </row>
    <row r="120" spans="2:43">
      <c r="B120" s="53" t="s">
        <v>219</v>
      </c>
      <c r="C120" s="19">
        <v>2020</v>
      </c>
      <c r="D120" s="19">
        <v>2020</v>
      </c>
      <c r="E120" s="19">
        <v>2020</v>
      </c>
      <c r="F120" s="43">
        <v>2021</v>
      </c>
      <c r="G120" s="19">
        <v>2021</v>
      </c>
      <c r="H120" s="19">
        <v>2021</v>
      </c>
      <c r="I120" s="19">
        <v>2021</v>
      </c>
      <c r="J120" s="43">
        <v>2022</v>
      </c>
      <c r="K120" s="19">
        <v>2022</v>
      </c>
      <c r="L120" s="18">
        <v>2022</v>
      </c>
      <c r="M120" s="18">
        <v>2022</v>
      </c>
      <c r="N120" s="18">
        <v>2023</v>
      </c>
      <c r="O120" s="184">
        <v>2023</v>
      </c>
      <c r="P120" s="19">
        <v>2023</v>
      </c>
      <c r="Q120" s="19">
        <v>2023</v>
      </c>
      <c r="R120" s="19">
        <v>2024</v>
      </c>
      <c r="S120" s="184">
        <v>2024</v>
      </c>
      <c r="T120" s="19">
        <v>2024</v>
      </c>
      <c r="U120" s="19">
        <v>2024</v>
      </c>
      <c r="V120" s="19">
        <v>2025</v>
      </c>
      <c r="W120" s="184">
        <v>2025</v>
      </c>
      <c r="X120" s="19">
        <v>2025</v>
      </c>
      <c r="Y120" s="19">
        <v>2025</v>
      </c>
      <c r="Z120" s="19">
        <v>2026</v>
      </c>
    </row>
    <row r="121" spans="2:43">
      <c r="B121" s="41" t="s">
        <v>220</v>
      </c>
      <c r="C121" s="48">
        <v>76.213350000000005</v>
      </c>
      <c r="D121" s="44">
        <v>106.89684</v>
      </c>
      <c r="E121" s="44">
        <v>162.78155000000001</v>
      </c>
      <c r="F121" s="45">
        <v>139.93084999999999</v>
      </c>
      <c r="G121" s="48">
        <v>104.64103999999999</v>
      </c>
      <c r="H121" s="44">
        <v>118.20208000000001</v>
      </c>
      <c r="I121" s="44">
        <v>143.66171000000003</v>
      </c>
      <c r="J121" s="45">
        <v>144.20933999999994</v>
      </c>
      <c r="K121" s="44">
        <v>96.961081699999994</v>
      </c>
      <c r="L121" s="64">
        <v>143.6224483</v>
      </c>
      <c r="M121" s="64">
        <v>135.06359000000003</v>
      </c>
      <c r="N121" s="64">
        <v>170.93607999999995</v>
      </c>
      <c r="O121" s="48">
        <v>160.47022014999996</v>
      </c>
      <c r="P121" s="44">
        <v>133.86005985000006</v>
      </c>
      <c r="Q121" s="44">
        <v>168.29285999999999</v>
      </c>
      <c r="R121" s="44">
        <v>180.45589000000004</v>
      </c>
      <c r="S121" s="48">
        <v>128</v>
      </c>
      <c r="T121" s="44">
        <v>172</v>
      </c>
      <c r="U121" s="44">
        <v>564</v>
      </c>
      <c r="V121" s="44">
        <v>220</v>
      </c>
      <c r="W121" s="48">
        <v>91</v>
      </c>
      <c r="X121" s="44">
        <v>98</v>
      </c>
      <c r="Y121" s="44">
        <v>127</v>
      </c>
      <c r="Z121" s="44"/>
      <c r="AK121" s="77"/>
      <c r="AL121" s="77"/>
      <c r="AM121" s="77"/>
      <c r="AN121" s="77"/>
      <c r="AO121" s="77"/>
      <c r="AP121" s="77"/>
      <c r="AQ121" s="77">
        <f t="shared" ref="AQ121:AQ124" si="20">Y121-AI121</f>
        <v>127</v>
      </c>
    </row>
    <row r="122" spans="2:43">
      <c r="B122" s="41" t="s">
        <v>221</v>
      </c>
      <c r="C122" s="48">
        <v>370.31144380587034</v>
      </c>
      <c r="D122" s="44">
        <v>780.94586029385562</v>
      </c>
      <c r="E122" s="44">
        <v>642.9301576295336</v>
      </c>
      <c r="F122" s="45">
        <v>280.00650103055955</v>
      </c>
      <c r="G122" s="48">
        <v>350.77367610536146</v>
      </c>
      <c r="H122" s="44">
        <v>330.774364700094</v>
      </c>
      <c r="I122" s="44">
        <v>1205.7911145595749</v>
      </c>
      <c r="J122" s="45">
        <v>651.58483169598844</v>
      </c>
      <c r="K122" s="44">
        <v>560.1766983</v>
      </c>
      <c r="L122" s="44">
        <v>618.66292169999997</v>
      </c>
      <c r="M122" s="44">
        <v>2178.66707</v>
      </c>
      <c r="N122" s="44">
        <v>1300.6928600000001</v>
      </c>
      <c r="O122" s="48">
        <v>1265.1115798499998</v>
      </c>
      <c r="P122" s="44">
        <v>941.69016015000022</v>
      </c>
      <c r="Q122" s="44">
        <v>2213.64192</v>
      </c>
      <c r="R122" s="44">
        <v>1048.8885400000004</v>
      </c>
      <c r="S122" s="48">
        <v>675</v>
      </c>
      <c r="T122" s="44">
        <v>992</v>
      </c>
      <c r="U122" s="44">
        <v>2416</v>
      </c>
      <c r="V122" s="44">
        <v>1061</v>
      </c>
      <c r="W122" s="48">
        <v>1002</v>
      </c>
      <c r="X122" s="44">
        <v>1240</v>
      </c>
      <c r="Y122" s="44">
        <v>2348</v>
      </c>
      <c r="Z122" s="44"/>
      <c r="AE122" s="77"/>
      <c r="AF122" s="77"/>
      <c r="AG122" s="77"/>
      <c r="AH122" s="77"/>
      <c r="AI122" s="77"/>
      <c r="AJ122" s="77"/>
      <c r="AK122" s="77"/>
      <c r="AL122" s="77"/>
      <c r="AM122" s="77"/>
      <c r="AN122" s="77"/>
      <c r="AO122" s="77"/>
      <c r="AP122" s="77"/>
      <c r="AQ122" s="77">
        <f t="shared" si="20"/>
        <v>2348</v>
      </c>
    </row>
    <row r="123" spans="2:43">
      <c r="B123" s="41" t="s">
        <v>222</v>
      </c>
      <c r="C123" s="48">
        <v>0</v>
      </c>
      <c r="D123" s="44">
        <v>0</v>
      </c>
      <c r="E123" s="44">
        <v>6.8678400000000002</v>
      </c>
      <c r="F123" s="45">
        <v>8.9966699999999999</v>
      </c>
      <c r="G123" s="48">
        <v>10.266360000000001</v>
      </c>
      <c r="H123" s="44">
        <v>16.321619999999999</v>
      </c>
      <c r="I123" s="44">
        <v>10.226030000000003</v>
      </c>
      <c r="J123" s="45">
        <v>15.2326</v>
      </c>
      <c r="K123" s="44">
        <v>14.353429999999999</v>
      </c>
      <c r="L123" s="44">
        <v>22.197059999999997</v>
      </c>
      <c r="M123" s="44">
        <v>13.797980000000003</v>
      </c>
      <c r="N123" s="44">
        <v>15.031229999999995</v>
      </c>
      <c r="O123" s="48">
        <v>406.71942999999999</v>
      </c>
      <c r="P123" s="44">
        <v>305.48871000000003</v>
      </c>
      <c r="Q123" s="44">
        <v>222.28375</v>
      </c>
      <c r="R123" s="44">
        <v>35.255069999999947</v>
      </c>
      <c r="S123" s="48">
        <v>45</v>
      </c>
      <c r="T123" s="44">
        <v>83</v>
      </c>
      <c r="U123" s="44">
        <v>114</v>
      </c>
      <c r="V123" s="44">
        <v>93</v>
      </c>
      <c r="W123" s="48">
        <v>100</v>
      </c>
      <c r="X123" s="44">
        <v>123</v>
      </c>
      <c r="Y123" s="44">
        <v>146</v>
      </c>
      <c r="Z123" s="44"/>
      <c r="AK123" s="77"/>
      <c r="AL123" s="77"/>
      <c r="AM123" s="77"/>
      <c r="AN123" s="77"/>
      <c r="AO123" s="77"/>
      <c r="AP123" s="77"/>
      <c r="AQ123" s="77">
        <f t="shared" si="20"/>
        <v>146</v>
      </c>
    </row>
    <row r="124" spans="2:43">
      <c r="B124" s="49" t="s">
        <v>223</v>
      </c>
      <c r="C124" s="50">
        <v>446.52479380587033</v>
      </c>
      <c r="D124" s="51">
        <v>887.84270029385561</v>
      </c>
      <c r="E124" s="51">
        <v>812.57954762953364</v>
      </c>
      <c r="F124" s="52">
        <v>428.93402103055951</v>
      </c>
      <c r="G124" s="50">
        <v>465.68107610536146</v>
      </c>
      <c r="H124" s="51">
        <v>465.29806470009402</v>
      </c>
      <c r="I124" s="51">
        <v>1359.678854559575</v>
      </c>
      <c r="J124" s="52">
        <v>811.02677169598837</v>
      </c>
      <c r="K124" s="51">
        <v>671.49121000000002</v>
      </c>
      <c r="L124" s="51">
        <v>784.48242999999991</v>
      </c>
      <c r="M124" s="51">
        <v>2327.52864</v>
      </c>
      <c r="N124" s="51">
        <v>1486.6601700000001</v>
      </c>
      <c r="O124" s="50">
        <v>1832.3108199999997</v>
      </c>
      <c r="P124" s="51">
        <v>1381.0293000000004</v>
      </c>
      <c r="Q124" s="51">
        <v>2604.2185300000001</v>
      </c>
      <c r="R124" s="51">
        <v>1264.5995000000003</v>
      </c>
      <c r="S124" s="50">
        <v>848.47152999999992</v>
      </c>
      <c r="T124" s="51">
        <v>1246.89966</v>
      </c>
      <c r="U124" s="51">
        <f>SUM(U121:U123)</f>
        <v>3094</v>
      </c>
      <c r="V124" s="51">
        <f>SUM(V121:V123)</f>
        <v>1374</v>
      </c>
      <c r="W124" s="50">
        <f>SUM(W121:W123)</f>
        <v>1193</v>
      </c>
      <c r="X124" s="51">
        <f t="shared" ref="X124:Y124" si="21">SUM(X121:X123)</f>
        <v>1461</v>
      </c>
      <c r="Y124" s="51">
        <f t="shared" si="21"/>
        <v>2621</v>
      </c>
      <c r="Z124" s="51"/>
      <c r="AD124" s="77"/>
      <c r="AE124" s="77"/>
      <c r="AF124" s="77"/>
      <c r="AG124" s="77"/>
      <c r="AH124" s="77"/>
      <c r="AI124" s="77"/>
      <c r="AJ124" s="77"/>
      <c r="AK124" s="77"/>
      <c r="AL124" s="77"/>
      <c r="AM124" s="77"/>
      <c r="AN124" s="77"/>
      <c r="AO124" s="77"/>
      <c r="AP124" s="77"/>
      <c r="AQ124" s="77">
        <f t="shared" si="20"/>
        <v>2621</v>
      </c>
    </row>
    <row r="126" spans="2:43">
      <c r="W126" t="s">
        <v>242</v>
      </c>
    </row>
  </sheetData>
  <mergeCells count="1">
    <mergeCell ref="AA1:AB2"/>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C4A77-9667-43BA-93D7-CBE3D1290FF9}">
  <sheetPr>
    <tabColor rgb="FF92D050"/>
  </sheetPr>
  <dimension ref="B1:BT87"/>
  <sheetViews>
    <sheetView showGridLines="0" zoomScaleNormal="100" workbookViewId="0">
      <pane xSplit="2" ySplit="2" topLeftCell="C61" activePane="bottomRight" state="frozen"/>
      <selection pane="bottomRight" activeCell="B64" sqref="B64"/>
      <selection pane="bottomLeft" activeCell="A3" sqref="A3"/>
      <selection pane="topRight" activeCell="B1" sqref="B1"/>
    </sheetView>
  </sheetViews>
  <sheetFormatPr defaultRowHeight="15"/>
  <cols>
    <col min="2" max="2" width="59.42578125" bestFit="1" customWidth="1"/>
    <col min="3" max="6" width="7.7109375" bestFit="1" customWidth="1"/>
    <col min="7" max="7" width="7.5703125" bestFit="1" customWidth="1"/>
    <col min="8" max="8" width="7" style="104" bestFit="1" customWidth="1"/>
    <col min="9" max="11" width="7" bestFit="1" customWidth="1"/>
    <col min="12" max="12" width="7" style="104" bestFit="1" customWidth="1"/>
    <col min="13" max="15" width="7" bestFit="1" customWidth="1"/>
    <col min="16" max="16" width="7" style="104" bestFit="1" customWidth="1"/>
    <col min="17" max="18" width="7" bestFit="1" customWidth="1"/>
    <col min="19" max="19" width="7" customWidth="1"/>
    <col min="20" max="20" width="7" style="104" customWidth="1"/>
    <col min="21" max="23" width="7" customWidth="1"/>
    <col min="24" max="24" width="7.7109375" style="104" customWidth="1"/>
    <col min="25" max="28" width="7.7109375" customWidth="1"/>
    <col min="29" max="29" width="9.5703125" style="40" bestFit="1" customWidth="1"/>
    <col min="30" max="30" width="7.7109375" style="40" customWidth="1"/>
    <col min="31" max="31" width="14.85546875" customWidth="1"/>
    <col min="32" max="33" width="60" customWidth="1"/>
    <col min="35" max="35" width="11.5703125" bestFit="1" customWidth="1"/>
    <col min="36" max="36" width="12" bestFit="1" customWidth="1"/>
    <col min="43" max="43" width="11.5703125" bestFit="1" customWidth="1"/>
    <col min="44" max="44" width="12" bestFit="1" customWidth="1"/>
  </cols>
  <sheetData>
    <row r="1" spans="2:48" ht="10.5" customHeight="1">
      <c r="B1" s="145"/>
      <c r="C1" s="154">
        <v>2016</v>
      </c>
      <c r="D1" s="154">
        <v>2017</v>
      </c>
      <c r="E1" s="154">
        <v>2018</v>
      </c>
      <c r="F1" s="154">
        <v>2019</v>
      </c>
      <c r="G1" s="154" t="s">
        <v>243</v>
      </c>
      <c r="H1" s="161" t="s">
        <v>3</v>
      </c>
      <c r="I1" s="146" t="s">
        <v>4</v>
      </c>
      <c r="J1" s="146" t="s">
        <v>5</v>
      </c>
      <c r="K1" s="146" t="s">
        <v>6</v>
      </c>
      <c r="L1" s="161" t="s">
        <v>3</v>
      </c>
      <c r="M1" s="146" t="s">
        <v>4</v>
      </c>
      <c r="N1" s="146" t="s">
        <v>5</v>
      </c>
      <c r="O1" s="146" t="s">
        <v>6</v>
      </c>
      <c r="P1" s="161" t="s">
        <v>3</v>
      </c>
      <c r="Q1" s="146" t="s">
        <v>4</v>
      </c>
      <c r="R1" s="146" t="s">
        <v>5</v>
      </c>
      <c r="S1" s="146" t="s">
        <v>6</v>
      </c>
      <c r="T1" s="146" t="s">
        <v>8</v>
      </c>
      <c r="U1" s="146" t="s">
        <v>9</v>
      </c>
      <c r="V1" s="146" t="s">
        <v>10</v>
      </c>
      <c r="W1" s="146" t="s">
        <v>11</v>
      </c>
      <c r="X1" s="146" t="s">
        <v>12</v>
      </c>
      <c r="Y1" s="146" t="s">
        <v>13</v>
      </c>
      <c r="Z1" s="146" t="s">
        <v>14</v>
      </c>
      <c r="AA1" s="146" t="s">
        <v>15</v>
      </c>
      <c r="AB1" s="146" t="s">
        <v>12</v>
      </c>
      <c r="AC1" s="146" t="s">
        <v>13</v>
      </c>
      <c r="AD1" s="146" t="s">
        <v>14</v>
      </c>
      <c r="AE1" s="146" t="s">
        <v>15</v>
      </c>
      <c r="AF1" s="300" t="s">
        <v>244</v>
      </c>
      <c r="AG1" s="300"/>
    </row>
    <row r="2" spans="2:48" ht="42" customHeight="1">
      <c r="B2" s="162" t="s">
        <v>245</v>
      </c>
      <c r="C2" s="163" t="s">
        <v>246</v>
      </c>
      <c r="D2" s="163" t="s">
        <v>246</v>
      </c>
      <c r="E2" s="163" t="s">
        <v>246</v>
      </c>
      <c r="F2" s="163" t="s">
        <v>246</v>
      </c>
      <c r="G2" s="163" t="s">
        <v>247</v>
      </c>
      <c r="H2" s="161">
        <v>2020</v>
      </c>
      <c r="I2" s="146">
        <v>2020</v>
      </c>
      <c r="J2" s="146">
        <v>2020</v>
      </c>
      <c r="K2" s="146">
        <v>2021</v>
      </c>
      <c r="L2" s="161">
        <v>2021</v>
      </c>
      <c r="M2" s="146">
        <v>2021</v>
      </c>
      <c r="N2" s="146">
        <v>2021</v>
      </c>
      <c r="O2" s="146">
        <v>2022</v>
      </c>
      <c r="P2" s="161">
        <v>2022</v>
      </c>
      <c r="Q2" s="146">
        <v>2022</v>
      </c>
      <c r="R2" s="146">
        <v>2022</v>
      </c>
      <c r="S2" s="146">
        <v>2023</v>
      </c>
      <c r="T2" s="161">
        <v>2023</v>
      </c>
      <c r="U2" s="146">
        <v>2023</v>
      </c>
      <c r="V2" s="146">
        <v>2023</v>
      </c>
      <c r="W2" s="146">
        <v>2024</v>
      </c>
      <c r="X2" s="161">
        <v>2024</v>
      </c>
      <c r="Y2" s="146">
        <v>2024</v>
      </c>
      <c r="Z2" s="146">
        <v>2024</v>
      </c>
      <c r="AA2" s="146">
        <v>2025</v>
      </c>
      <c r="AB2" s="146">
        <v>2025</v>
      </c>
      <c r="AC2" s="146">
        <v>2025</v>
      </c>
      <c r="AD2" s="146">
        <v>2025</v>
      </c>
      <c r="AE2" s="146">
        <v>2026</v>
      </c>
      <c r="AF2" s="300"/>
      <c r="AG2" s="300"/>
    </row>
    <row r="3" spans="2:48">
      <c r="B3" s="41" t="s">
        <v>248</v>
      </c>
      <c r="C3" s="23">
        <v>302</v>
      </c>
      <c r="D3" s="23">
        <v>508</v>
      </c>
      <c r="E3" s="23">
        <v>4124</v>
      </c>
      <c r="F3" s="23">
        <v>5541</v>
      </c>
      <c r="G3" s="23">
        <v>1339</v>
      </c>
      <c r="H3" s="128">
        <v>2068.7370000000001</v>
      </c>
      <c r="I3" s="23">
        <v>2384.4810000000002</v>
      </c>
      <c r="J3" s="23">
        <v>2154.415</v>
      </c>
      <c r="K3" s="23">
        <v>2391.9870000000001</v>
      </c>
      <c r="L3" s="128">
        <v>3432.7890000000002</v>
      </c>
      <c r="M3" s="23">
        <v>3305.2669999999998</v>
      </c>
      <c r="N3" s="23">
        <v>5090.9769999999999</v>
      </c>
      <c r="O3" s="23">
        <v>5237.9989999999998</v>
      </c>
      <c r="P3" s="128">
        <v>7117.5119999999997</v>
      </c>
      <c r="Q3" s="23">
        <v>9569.393</v>
      </c>
      <c r="R3" s="23">
        <v>11622.126919999999</v>
      </c>
      <c r="S3" s="23">
        <v>9356</v>
      </c>
      <c r="T3" s="128">
        <v>7266</v>
      </c>
      <c r="U3" s="23">
        <v>6760</v>
      </c>
      <c r="V3" s="23">
        <v>7625</v>
      </c>
      <c r="W3" s="23">
        <v>5757</v>
      </c>
      <c r="X3" s="128">
        <v>4672.5234499999997</v>
      </c>
      <c r="Y3" s="23">
        <v>4480.2463100000004</v>
      </c>
      <c r="Z3" s="23">
        <v>6984.5433400000002</v>
      </c>
      <c r="AA3" s="23">
        <v>5177.0888999999997</v>
      </c>
      <c r="AB3" s="23">
        <v>3171.0039999999999</v>
      </c>
      <c r="AC3" s="23">
        <v>3628.0719999999997</v>
      </c>
      <c r="AD3" s="23">
        <v>5176</v>
      </c>
      <c r="AE3" s="23"/>
      <c r="AF3" s="260"/>
      <c r="AG3" s="260"/>
      <c r="AH3" s="77"/>
      <c r="AI3" s="77"/>
      <c r="AJ3" s="77"/>
      <c r="AK3" s="77"/>
      <c r="AL3" s="77"/>
      <c r="AM3" s="77"/>
      <c r="AN3" s="77"/>
      <c r="AP3" s="77"/>
      <c r="AQ3" s="77"/>
      <c r="AR3" s="77"/>
      <c r="AS3" s="77"/>
      <c r="AT3" s="77"/>
      <c r="AU3" s="77"/>
      <c r="AV3" s="77"/>
    </row>
    <row r="4" spans="2:48" ht="48.75" customHeight="1">
      <c r="B4" s="41" t="s">
        <v>249</v>
      </c>
      <c r="C4" s="54">
        <v>0.42</v>
      </c>
      <c r="D4" s="54">
        <v>0.68</v>
      </c>
      <c r="E4" s="54">
        <v>7.13</v>
      </c>
      <c r="F4" s="54">
        <v>0.34</v>
      </c>
      <c r="G4" s="54">
        <v>-0.18</v>
      </c>
      <c r="H4" s="129">
        <v>0.81137993611576098</v>
      </c>
      <c r="I4" s="54">
        <v>0.89284784382709992</v>
      </c>
      <c r="J4" s="54">
        <v>0.42818078585193398</v>
      </c>
      <c r="K4" s="54">
        <v>0.78612136210148709</v>
      </c>
      <c r="L4" s="129">
        <v>0.65936462682303265</v>
      </c>
      <c r="M4" s="54">
        <v>0.38615782637815088</v>
      </c>
      <c r="N4" s="54">
        <v>1.3630437961117057</v>
      </c>
      <c r="O4" s="54">
        <v>1.1898108141892072</v>
      </c>
      <c r="P4" s="129">
        <v>1.0733913999022495</v>
      </c>
      <c r="Q4" s="54">
        <v>1.8951951536744236</v>
      </c>
      <c r="R4" s="54">
        <v>1.2828873357707171</v>
      </c>
      <c r="S4" s="54">
        <v>0.79</v>
      </c>
      <c r="T4" s="129">
        <v>0.63</v>
      </c>
      <c r="U4" s="54">
        <v>7.0000000000000007E-2</v>
      </c>
      <c r="V4" s="54">
        <v>0.02</v>
      </c>
      <c r="W4" s="54">
        <v>-0.08</v>
      </c>
      <c r="X4" s="129">
        <v>-0.34</v>
      </c>
      <c r="Y4" s="54">
        <v>-0.31</v>
      </c>
      <c r="Z4" s="54">
        <v>-0.05</v>
      </c>
      <c r="AA4" s="54">
        <v>-0.05</v>
      </c>
      <c r="AB4" s="54">
        <v>-0.32</v>
      </c>
      <c r="AC4" s="54">
        <v>-0.19</v>
      </c>
      <c r="AD4" s="54">
        <v>-0.26</v>
      </c>
      <c r="AE4" s="54"/>
      <c r="AF4" s="260"/>
      <c r="AG4" s="260"/>
      <c r="AH4" s="76"/>
      <c r="AI4" s="76"/>
      <c r="AJ4" s="76"/>
      <c r="AK4" s="76"/>
      <c r="AL4" s="76"/>
      <c r="AM4" s="76"/>
      <c r="AN4" s="76"/>
      <c r="AP4" s="76"/>
      <c r="AQ4" s="76"/>
      <c r="AR4" s="76"/>
      <c r="AS4" s="76"/>
      <c r="AT4" s="76"/>
      <c r="AU4" s="76"/>
      <c r="AV4" s="76"/>
    </row>
    <row r="5" spans="2:48">
      <c r="B5" s="41" t="s">
        <v>250</v>
      </c>
      <c r="C5" s="23">
        <v>95</v>
      </c>
      <c r="D5" s="23">
        <v>188</v>
      </c>
      <c r="E5" s="23">
        <v>403</v>
      </c>
      <c r="F5" s="23">
        <v>421</v>
      </c>
      <c r="G5" s="23">
        <v>97</v>
      </c>
      <c r="H5" s="128">
        <v>502.08321899999976</v>
      </c>
      <c r="I5" s="23">
        <v>502.31883900000037</v>
      </c>
      <c r="J5" s="23">
        <v>395.11784099999977</v>
      </c>
      <c r="K5" s="23">
        <v>658.41514700000016</v>
      </c>
      <c r="L5" s="128">
        <v>54.825737999999973</v>
      </c>
      <c r="M5" s="23">
        <v>44.478091999999947</v>
      </c>
      <c r="N5" s="23">
        <v>-258.65095499999973</v>
      </c>
      <c r="O5" s="23">
        <v>-966.77038500000003</v>
      </c>
      <c r="P5" s="128">
        <v>-397.93600000000089</v>
      </c>
      <c r="Q5" s="23">
        <v>460.80600000000027</v>
      </c>
      <c r="R5" s="23">
        <v>225.68709999999774</v>
      </c>
      <c r="S5" s="23">
        <v>-95</v>
      </c>
      <c r="T5" s="128">
        <v>491</v>
      </c>
      <c r="U5" s="23">
        <v>-1242</v>
      </c>
      <c r="V5" s="23">
        <v>-305</v>
      </c>
      <c r="W5" s="23">
        <v>-13344</v>
      </c>
      <c r="X5" s="128">
        <v>-1518.822550000001</v>
      </c>
      <c r="Y5" s="23">
        <v>-42.859689999999773</v>
      </c>
      <c r="Z5" s="23">
        <v>454.39234000000158</v>
      </c>
      <c r="AA5" s="23">
        <v>4431.1059000000014</v>
      </c>
      <c r="AB5" s="23">
        <v>-272.06239000000045</v>
      </c>
      <c r="AC5" s="23">
        <v>-140.64000000000109</v>
      </c>
      <c r="AD5" s="23">
        <v>663</v>
      </c>
      <c r="AE5" s="23"/>
      <c r="AF5" s="208"/>
      <c r="AG5" s="208"/>
      <c r="AH5" s="77"/>
      <c r="AI5" s="77"/>
      <c r="AJ5" s="77"/>
      <c r="AK5" s="77"/>
      <c r="AL5" s="77"/>
      <c r="AM5" s="77"/>
      <c r="AN5" s="77"/>
      <c r="AP5" s="77"/>
      <c r="AQ5" s="77"/>
      <c r="AR5" s="77"/>
      <c r="AS5" s="77"/>
      <c r="AT5" s="77"/>
      <c r="AU5" s="77"/>
      <c r="AV5" s="77"/>
    </row>
    <row r="6" spans="2:48">
      <c r="B6" s="41" t="s">
        <v>251</v>
      </c>
      <c r="C6" s="54">
        <v>0.31456953642384106</v>
      </c>
      <c r="D6" s="54">
        <v>0.37007874015748032</v>
      </c>
      <c r="E6" s="54">
        <v>9.7720659553831232E-2</v>
      </c>
      <c r="F6" s="54">
        <v>7.5979065150694816E-2</v>
      </c>
      <c r="G6" s="54">
        <v>7.2442120985810307E-2</v>
      </c>
      <c r="H6" s="129">
        <v>0.24270036210499438</v>
      </c>
      <c r="I6" s="54">
        <v>0.21066170751622693</v>
      </c>
      <c r="J6" s="54">
        <v>0.18339913201495522</v>
      </c>
      <c r="K6" s="54">
        <v>0.27525866444926339</v>
      </c>
      <c r="L6" s="129">
        <v>1.5971193685367778E-2</v>
      </c>
      <c r="M6" s="54">
        <v>1.3456731937238339E-2</v>
      </c>
      <c r="N6" s="54">
        <v>-5.0805759876738736E-2</v>
      </c>
      <c r="O6" s="54">
        <v>-0.18456864634758427</v>
      </c>
      <c r="P6" s="129">
        <v>-5.5909424529245737E-2</v>
      </c>
      <c r="Q6" s="54">
        <v>4.8154151470213444E-2</v>
      </c>
      <c r="R6" s="54">
        <v>1.9418743363714512E-2</v>
      </c>
      <c r="S6" s="54">
        <v>-0.01</v>
      </c>
      <c r="T6" s="129">
        <v>6.7575006881365265E-2</v>
      </c>
      <c r="U6" s="54">
        <v>-0.18372781065088759</v>
      </c>
      <c r="V6" s="54">
        <v>-0.04</v>
      </c>
      <c r="W6" s="54">
        <v>-2.3178738926524232</v>
      </c>
      <c r="X6" s="129">
        <v>-0.32</v>
      </c>
      <c r="Y6" s="54">
        <v>-0.01</v>
      </c>
      <c r="Z6" s="54">
        <v>7.0000000000000007E-2</v>
      </c>
      <c r="AA6" s="54">
        <v>0.86</v>
      </c>
      <c r="AB6" s="54">
        <v>-0.09</v>
      </c>
      <c r="AC6" s="54">
        <v>-0.04</v>
      </c>
      <c r="AD6" s="54">
        <v>0.13</v>
      </c>
      <c r="AE6" s="54"/>
      <c r="AF6" s="208"/>
      <c r="AG6" s="208"/>
      <c r="AH6" s="76"/>
      <c r="AI6" s="76"/>
      <c r="AJ6" s="76"/>
      <c r="AK6" s="76"/>
      <c r="AL6" s="76"/>
      <c r="AM6" s="76"/>
      <c r="AN6" s="76"/>
      <c r="AP6" s="76"/>
      <c r="AQ6" s="76"/>
      <c r="AR6" s="76"/>
      <c r="AS6" s="76"/>
      <c r="AT6" s="76"/>
      <c r="AU6" s="76"/>
      <c r="AV6" s="76"/>
    </row>
    <row r="7" spans="2:48">
      <c r="B7" s="41" t="s">
        <v>252</v>
      </c>
      <c r="C7" s="23">
        <v>108</v>
      </c>
      <c r="D7" s="23">
        <v>202</v>
      </c>
      <c r="E7" s="23">
        <v>501</v>
      </c>
      <c r="F7" s="23">
        <v>1143</v>
      </c>
      <c r="G7" s="23">
        <v>286</v>
      </c>
      <c r="H7" s="128">
        <v>714.50719899999967</v>
      </c>
      <c r="I7" s="23">
        <v>656.79962900000032</v>
      </c>
      <c r="J7" s="23">
        <v>591.58227599999964</v>
      </c>
      <c r="K7" s="23">
        <v>895.57207000000017</v>
      </c>
      <c r="L7" s="128">
        <v>1279.2928589999999</v>
      </c>
      <c r="M7" s="23">
        <v>986.12731199999996</v>
      </c>
      <c r="N7" s="23">
        <v>1130.4288150000002</v>
      </c>
      <c r="O7" s="23">
        <v>1068.872615</v>
      </c>
      <c r="P7" s="128">
        <v>1321.7669999999991</v>
      </c>
      <c r="Q7" s="23">
        <v>2120.5090000000005</v>
      </c>
      <c r="R7" s="23">
        <v>2008.9382799999996</v>
      </c>
      <c r="S7" s="23">
        <v>915</v>
      </c>
      <c r="T7" s="128">
        <v>1467</v>
      </c>
      <c r="U7" s="23">
        <v>1154</v>
      </c>
      <c r="V7" s="23">
        <v>1317</v>
      </c>
      <c r="W7" s="23">
        <v>1046</v>
      </c>
      <c r="X7" s="128">
        <v>470</v>
      </c>
      <c r="Y7" s="23">
        <v>378</v>
      </c>
      <c r="Z7" s="23">
        <v>948</v>
      </c>
      <c r="AA7" s="23">
        <v>997</v>
      </c>
      <c r="AB7" s="23">
        <v>18</v>
      </c>
      <c r="AC7" s="23">
        <v>-1</v>
      </c>
      <c r="AD7" s="23">
        <v>528</v>
      </c>
      <c r="AE7" s="23"/>
      <c r="AF7" s="208"/>
      <c r="AG7" s="208"/>
      <c r="AH7" s="77"/>
      <c r="AI7" s="77"/>
      <c r="AJ7" s="77"/>
      <c r="AK7" s="77"/>
      <c r="AL7" s="77"/>
      <c r="AM7" s="77"/>
      <c r="AN7" s="77"/>
      <c r="AP7" s="77"/>
      <c r="AQ7" s="77"/>
      <c r="AR7" s="77"/>
      <c r="AS7" s="77"/>
      <c r="AT7" s="77"/>
      <c r="AU7" s="77"/>
      <c r="AV7" s="77"/>
    </row>
    <row r="8" spans="2:48">
      <c r="B8" s="41" t="s">
        <v>253</v>
      </c>
      <c r="C8" s="54">
        <v>0.38</v>
      </c>
      <c r="D8" s="54">
        <v>0.4</v>
      </c>
      <c r="E8" s="54">
        <v>0.12</v>
      </c>
      <c r="F8" s="54">
        <v>0.21</v>
      </c>
      <c r="G8" s="54">
        <v>0.21</v>
      </c>
      <c r="H8" s="129">
        <v>0.34538329376812987</v>
      </c>
      <c r="I8" s="54">
        <v>0.27544762529036726</v>
      </c>
      <c r="J8" s="54">
        <v>0.27459067821195066</v>
      </c>
      <c r="K8" s="54">
        <v>0.37440507410784429</v>
      </c>
      <c r="L8" s="129">
        <v>0.37266865484595757</v>
      </c>
      <c r="M8" s="54">
        <v>0.29835027306417305</v>
      </c>
      <c r="N8" s="54">
        <v>0.22204555530303913</v>
      </c>
      <c r="O8" s="54">
        <v>0.20406124838893633</v>
      </c>
      <c r="P8" s="129">
        <v>0.18570632546878732</v>
      </c>
      <c r="Q8" s="54">
        <v>0.22159284293162587</v>
      </c>
      <c r="R8" s="54">
        <v>0.17285459484553606</v>
      </c>
      <c r="S8" s="54">
        <v>0.1</v>
      </c>
      <c r="T8" s="129">
        <v>0.20189925681255161</v>
      </c>
      <c r="U8" s="54">
        <v>0.17071005917159762</v>
      </c>
      <c r="V8" s="54">
        <v>0.17272131147540984</v>
      </c>
      <c r="W8" s="54">
        <v>0.18169185339586591</v>
      </c>
      <c r="X8" s="129">
        <v>0.1</v>
      </c>
      <c r="Y8" s="54">
        <v>0.08</v>
      </c>
      <c r="Z8" s="54">
        <v>0.14000000000000001</v>
      </c>
      <c r="AA8" s="54">
        <v>0.19</v>
      </c>
      <c r="AB8" s="54">
        <v>0.01</v>
      </c>
      <c r="AC8" s="54">
        <v>0</v>
      </c>
      <c r="AD8" s="54">
        <v>0.1</v>
      </c>
      <c r="AE8" s="54"/>
      <c r="AF8" s="208"/>
      <c r="AG8" s="208"/>
      <c r="AH8" s="76"/>
      <c r="AI8" s="76"/>
      <c r="AJ8" s="76"/>
      <c r="AK8" s="76"/>
      <c r="AL8" s="76"/>
      <c r="AM8" s="76"/>
      <c r="AN8" s="76"/>
      <c r="AP8" s="76"/>
      <c r="AQ8" s="76"/>
      <c r="AR8" s="76"/>
      <c r="AS8" s="76"/>
      <c r="AT8" s="76"/>
      <c r="AU8" s="76"/>
      <c r="AV8" s="76"/>
    </row>
    <row r="9" spans="2:48">
      <c r="B9" s="41" t="s">
        <v>254</v>
      </c>
      <c r="C9" s="130"/>
      <c r="D9" s="130"/>
      <c r="E9" s="130"/>
      <c r="F9" s="130"/>
      <c r="G9" s="130"/>
      <c r="H9" s="128">
        <v>985.60111099999972</v>
      </c>
      <c r="I9" s="23">
        <v>951.12087800000029</v>
      </c>
      <c r="J9" s="23">
        <v>889.31572899999981</v>
      </c>
      <c r="K9" s="23">
        <v>1189.5630000000001</v>
      </c>
      <c r="L9" s="128">
        <v>1572.980241</v>
      </c>
      <c r="M9" s="23">
        <v>1299.2912900000001</v>
      </c>
      <c r="N9" s="23">
        <v>1541.8670450000002</v>
      </c>
      <c r="O9" s="23">
        <v>1527.4996149999999</v>
      </c>
      <c r="P9" s="128">
        <v>1867.0939999999991</v>
      </c>
      <c r="Q9" s="23">
        <v>3056.0450000000001</v>
      </c>
      <c r="R9" s="23">
        <v>3005.3586599999971</v>
      </c>
      <c r="S9" s="23">
        <v>1938</v>
      </c>
      <c r="T9" s="128">
        <v>2407</v>
      </c>
      <c r="U9" s="23">
        <v>2172</v>
      </c>
      <c r="V9" s="23">
        <v>2346</v>
      </c>
      <c r="W9" s="23">
        <v>2006</v>
      </c>
      <c r="X9" s="128">
        <v>1374</v>
      </c>
      <c r="Y9" s="23">
        <v>1092</v>
      </c>
      <c r="Z9" s="23">
        <v>1722</v>
      </c>
      <c r="AA9" s="23">
        <v>1823</v>
      </c>
      <c r="AB9" s="23">
        <v>703</v>
      </c>
      <c r="AC9" s="23">
        <v>806</v>
      </c>
      <c r="AD9" s="23">
        <v>1196</v>
      </c>
      <c r="AE9" s="23"/>
      <c r="AF9" s="208"/>
      <c r="AG9" s="208"/>
      <c r="AH9" s="77"/>
      <c r="AI9" s="77"/>
      <c r="AJ9" s="77"/>
      <c r="AK9" s="77"/>
      <c r="AL9" s="77"/>
      <c r="AM9" s="77"/>
      <c r="AN9" s="77"/>
      <c r="AP9" s="77"/>
      <c r="AQ9" s="77"/>
      <c r="AR9" s="77"/>
      <c r="AS9" s="77"/>
      <c r="AT9" s="77"/>
      <c r="AU9" s="77"/>
      <c r="AV9" s="77"/>
    </row>
    <row r="10" spans="2:48">
      <c r="B10" s="41" t="s">
        <v>255</v>
      </c>
      <c r="C10" s="23"/>
      <c r="D10" s="23"/>
      <c r="E10" s="23"/>
      <c r="F10" s="23"/>
      <c r="G10" s="23"/>
      <c r="H10" s="129">
        <v>0.47642649162266626</v>
      </c>
      <c r="I10" s="54">
        <v>0.39887962118381326</v>
      </c>
      <c r="J10" s="54">
        <v>0.41278756831900992</v>
      </c>
      <c r="K10" s="54">
        <v>0.4973116492689969</v>
      </c>
      <c r="L10" s="129">
        <v>0.45822223300063009</v>
      </c>
      <c r="M10" s="54">
        <v>0.39309722633602678</v>
      </c>
      <c r="N10" s="54">
        <v>0.30286270101004192</v>
      </c>
      <c r="O10" s="54">
        <v>0.2916189206985339</v>
      </c>
      <c r="P10" s="129">
        <v>0.26232396938705538</v>
      </c>
      <c r="Q10" s="54">
        <v>0.31935620158979783</v>
      </c>
      <c r="R10" s="54">
        <v>0.2585893856337268</v>
      </c>
      <c r="S10" s="54">
        <v>0.21</v>
      </c>
      <c r="T10" s="129">
        <v>0.33126892375447287</v>
      </c>
      <c r="U10" s="54">
        <v>0.32130177514792901</v>
      </c>
      <c r="V10" s="54">
        <v>0.30767213114754099</v>
      </c>
      <c r="W10" s="54">
        <v>0.34844537085287475</v>
      </c>
      <c r="X10" s="129">
        <v>0.28999999999999998</v>
      </c>
      <c r="Y10" s="54">
        <v>0.24</v>
      </c>
      <c r="Z10" s="54">
        <v>0.25</v>
      </c>
      <c r="AA10" s="54">
        <v>0.35000000000000003</v>
      </c>
      <c r="AB10" s="54">
        <v>0.22</v>
      </c>
      <c r="AC10" s="54">
        <v>0.22</v>
      </c>
      <c r="AD10" s="54">
        <v>0.23</v>
      </c>
      <c r="AE10" s="54"/>
      <c r="AF10" s="208"/>
      <c r="AG10" s="208"/>
      <c r="AH10" s="76"/>
      <c r="AI10" s="76"/>
      <c r="AJ10" s="76"/>
      <c r="AK10" s="76"/>
      <c r="AL10" s="76"/>
      <c r="AM10" s="76"/>
      <c r="AN10" s="76"/>
      <c r="AP10" s="76"/>
      <c r="AQ10" s="76"/>
      <c r="AR10" s="76"/>
      <c r="AS10" s="76"/>
      <c r="AT10" s="76"/>
      <c r="AU10" s="76"/>
      <c r="AV10" s="76"/>
    </row>
    <row r="11" spans="2:48">
      <c r="B11" s="41" t="s">
        <v>256</v>
      </c>
      <c r="C11" s="77"/>
      <c r="D11" s="77"/>
      <c r="E11" s="77"/>
      <c r="F11" s="77"/>
      <c r="G11" s="77"/>
      <c r="H11" s="128">
        <v>673</v>
      </c>
      <c r="I11" s="23">
        <v>681</v>
      </c>
      <c r="J11" s="23">
        <v>753</v>
      </c>
      <c r="K11" s="23">
        <v>771</v>
      </c>
      <c r="L11" s="128">
        <v>877</v>
      </c>
      <c r="M11" s="23">
        <v>880</v>
      </c>
      <c r="N11" s="23">
        <v>894</v>
      </c>
      <c r="O11" s="23">
        <v>968</v>
      </c>
      <c r="P11" s="128">
        <v>1026</v>
      </c>
      <c r="Q11" s="23">
        <v>1071</v>
      </c>
      <c r="R11" s="23">
        <v>1088</v>
      </c>
      <c r="S11" s="23">
        <v>1091</v>
      </c>
      <c r="T11" s="128">
        <v>1130</v>
      </c>
      <c r="U11" s="23">
        <v>1202</v>
      </c>
      <c r="V11" s="23">
        <v>1211</v>
      </c>
      <c r="W11" s="23">
        <v>1215</v>
      </c>
      <c r="X11" s="128">
        <v>202</v>
      </c>
      <c r="Y11" s="23">
        <v>206</v>
      </c>
      <c r="Z11" s="23">
        <v>207</v>
      </c>
      <c r="AA11" s="23">
        <v>208</v>
      </c>
      <c r="AB11" s="23">
        <v>208</v>
      </c>
      <c r="AC11" s="23">
        <v>209</v>
      </c>
      <c r="AD11" s="23">
        <v>212</v>
      </c>
      <c r="AE11" s="23"/>
      <c r="AF11" s="208"/>
      <c r="AG11" s="208"/>
      <c r="AH11" s="77"/>
      <c r="AI11" s="77"/>
      <c r="AJ11" s="77"/>
      <c r="AK11" s="77"/>
      <c r="AL11" s="77"/>
      <c r="AM11" s="77"/>
      <c r="AN11" s="77"/>
      <c r="AP11" s="77"/>
      <c r="AQ11" s="77"/>
      <c r="AR11" s="77"/>
      <c r="AS11" s="77"/>
      <c r="AT11" s="77"/>
      <c r="AU11" s="77"/>
      <c r="AV11" s="77"/>
    </row>
    <row r="12" spans="2:48">
      <c r="B12" s="41" t="s">
        <v>257</v>
      </c>
      <c r="C12" s="77"/>
      <c r="D12" s="77"/>
      <c r="E12" s="77"/>
      <c r="F12" s="77"/>
      <c r="G12" s="77"/>
      <c r="H12" s="128">
        <v>673</v>
      </c>
      <c r="I12" s="23">
        <v>681</v>
      </c>
      <c r="J12" s="23">
        <v>753</v>
      </c>
      <c r="K12" s="23">
        <v>771</v>
      </c>
      <c r="L12" s="128">
        <v>883</v>
      </c>
      <c r="M12" s="23">
        <v>888</v>
      </c>
      <c r="N12" s="23">
        <v>906</v>
      </c>
      <c r="O12" s="23">
        <v>984</v>
      </c>
      <c r="P12" s="128">
        <v>1032</v>
      </c>
      <c r="Q12" s="23">
        <v>1078</v>
      </c>
      <c r="R12" s="23">
        <v>1096</v>
      </c>
      <c r="S12" s="23">
        <v>1103</v>
      </c>
      <c r="T12" s="128">
        <v>1130</v>
      </c>
      <c r="U12" s="23">
        <v>1202</v>
      </c>
      <c r="V12" s="23">
        <v>1211</v>
      </c>
      <c r="W12" s="23">
        <v>1216</v>
      </c>
      <c r="X12" s="128">
        <v>202</v>
      </c>
      <c r="Y12" s="23">
        <v>207</v>
      </c>
      <c r="Z12" s="23">
        <v>207</v>
      </c>
      <c r="AA12" s="23">
        <v>208</v>
      </c>
      <c r="AB12" s="23">
        <v>208</v>
      </c>
      <c r="AC12" s="23">
        <v>209</v>
      </c>
      <c r="AD12" s="23">
        <v>212</v>
      </c>
      <c r="AE12" s="23"/>
      <c r="AF12" s="208"/>
      <c r="AG12" s="208"/>
      <c r="AH12" s="77"/>
      <c r="AI12" s="77"/>
      <c r="AJ12" s="77"/>
      <c r="AK12" s="77"/>
      <c r="AL12" s="77"/>
      <c r="AM12" s="77"/>
      <c r="AN12" s="77"/>
      <c r="AP12" s="77"/>
      <c r="AQ12" s="77"/>
      <c r="AR12" s="77"/>
      <c r="AS12" s="77"/>
      <c r="AT12" s="77"/>
      <c r="AU12" s="77"/>
      <c r="AV12" s="77"/>
    </row>
    <row r="13" spans="2:48">
      <c r="B13" s="41" t="s">
        <v>258</v>
      </c>
      <c r="C13" s="23">
        <v>367</v>
      </c>
      <c r="D13" s="23">
        <v>444</v>
      </c>
      <c r="E13" s="23">
        <v>504</v>
      </c>
      <c r="F13" s="23">
        <v>606</v>
      </c>
      <c r="G13" s="23">
        <v>624</v>
      </c>
      <c r="H13" s="128">
        <v>737</v>
      </c>
      <c r="I13" s="23">
        <v>756</v>
      </c>
      <c r="J13" s="23">
        <v>838</v>
      </c>
      <c r="K13" s="23">
        <v>855</v>
      </c>
      <c r="L13" s="128">
        <v>990</v>
      </c>
      <c r="M13" s="23">
        <v>1008</v>
      </c>
      <c r="N13" s="23">
        <v>1026</v>
      </c>
      <c r="O13" s="23">
        <v>1099</v>
      </c>
      <c r="P13" s="128">
        <v>1157</v>
      </c>
      <c r="Q13" s="23">
        <v>1231</v>
      </c>
      <c r="R13" s="23">
        <v>1256</v>
      </c>
      <c r="S13" s="23">
        <v>1259</v>
      </c>
      <c r="T13" s="128">
        <v>1259</v>
      </c>
      <c r="U13" s="23">
        <v>1331</v>
      </c>
      <c r="V13" s="23">
        <v>1339</v>
      </c>
      <c r="W13" s="23">
        <v>1340</v>
      </c>
      <c r="X13" s="128">
        <v>224</v>
      </c>
      <c r="Y13" s="23">
        <v>225</v>
      </c>
      <c r="Z13" s="23">
        <v>225</v>
      </c>
      <c r="AA13" s="23">
        <v>225</v>
      </c>
      <c r="AB13" s="23">
        <v>225</v>
      </c>
      <c r="AC13" s="23">
        <v>225</v>
      </c>
      <c r="AD13" s="23">
        <v>228</v>
      </c>
      <c r="AE13" s="23"/>
      <c r="AF13" s="208"/>
      <c r="AG13" s="208"/>
      <c r="AH13" s="77"/>
      <c r="AI13" s="77"/>
      <c r="AJ13" s="77"/>
      <c r="AK13" s="77"/>
      <c r="AL13" s="77"/>
      <c r="AM13" s="77"/>
      <c r="AN13" s="77"/>
      <c r="AP13" s="77"/>
      <c r="AQ13" s="77"/>
      <c r="AR13" s="77"/>
      <c r="AS13" s="77"/>
      <c r="AT13" s="77"/>
      <c r="AU13" s="77"/>
      <c r="AV13" s="77"/>
    </row>
    <row r="14" spans="2:48">
      <c r="B14" s="41" t="s">
        <v>259</v>
      </c>
      <c r="C14" s="23">
        <v>367</v>
      </c>
      <c r="D14" s="23">
        <v>444</v>
      </c>
      <c r="E14" s="23">
        <v>504</v>
      </c>
      <c r="F14" s="23">
        <v>606</v>
      </c>
      <c r="G14" s="23">
        <v>624</v>
      </c>
      <c r="H14" s="128">
        <v>737</v>
      </c>
      <c r="I14" s="23">
        <v>756</v>
      </c>
      <c r="J14" s="23">
        <v>840</v>
      </c>
      <c r="K14" s="23">
        <v>859</v>
      </c>
      <c r="L14" s="128">
        <v>1042</v>
      </c>
      <c r="M14" s="23">
        <v>1060</v>
      </c>
      <c r="N14" s="23">
        <v>1079</v>
      </c>
      <c r="O14" s="23">
        <v>1162</v>
      </c>
      <c r="P14" s="128">
        <v>1256</v>
      </c>
      <c r="Q14" s="23">
        <v>1338</v>
      </c>
      <c r="R14" s="23">
        <v>1364</v>
      </c>
      <c r="S14" s="23">
        <v>1367</v>
      </c>
      <c r="T14" s="128">
        <v>1367</v>
      </c>
      <c r="U14" s="23">
        <v>1438</v>
      </c>
      <c r="V14" s="23">
        <v>1446</v>
      </c>
      <c r="W14" s="23">
        <v>1446</v>
      </c>
      <c r="X14" s="128">
        <v>229</v>
      </c>
      <c r="Y14" s="23">
        <v>231</v>
      </c>
      <c r="Z14" s="23">
        <v>231</v>
      </c>
      <c r="AA14" s="23">
        <v>230</v>
      </c>
      <c r="AB14" s="23">
        <v>230</v>
      </c>
      <c r="AC14" s="23">
        <v>231</v>
      </c>
      <c r="AD14" s="23">
        <v>229</v>
      </c>
      <c r="AE14" s="23"/>
      <c r="AF14" s="208"/>
      <c r="AG14" s="208"/>
      <c r="AH14" s="77"/>
      <c r="AI14" s="77"/>
      <c r="AJ14" s="77"/>
      <c r="AK14" s="77"/>
      <c r="AL14" s="77"/>
      <c r="AM14" s="77"/>
      <c r="AN14" s="77"/>
      <c r="AP14" s="77"/>
      <c r="AQ14" s="77"/>
      <c r="AR14" s="77"/>
      <c r="AS14" s="77"/>
      <c r="AT14" s="77"/>
      <c r="AU14" s="77"/>
      <c r="AV14" s="77"/>
    </row>
    <row r="15" spans="2:48">
      <c r="B15" s="41" t="s">
        <v>260</v>
      </c>
      <c r="C15" s="17" t="s">
        <v>261</v>
      </c>
      <c r="D15" s="17" t="s">
        <v>262</v>
      </c>
      <c r="E15" s="17" t="s">
        <v>263</v>
      </c>
      <c r="F15" s="17" t="s">
        <v>264</v>
      </c>
      <c r="G15" s="17">
        <v>0.21</v>
      </c>
      <c r="H15" s="75">
        <v>-0.87</v>
      </c>
      <c r="I15" s="17">
        <v>-0.68</v>
      </c>
      <c r="J15" s="131">
        <v>-0.9</v>
      </c>
      <c r="K15" s="131">
        <v>-1.02</v>
      </c>
      <c r="L15" s="132">
        <v>7.0000000000000007E-2</v>
      </c>
      <c r="M15" s="131">
        <v>2.2599999999999998</v>
      </c>
      <c r="N15" s="131">
        <v>-1.38</v>
      </c>
      <c r="O15" s="131">
        <v>0.17</v>
      </c>
      <c r="P15" s="132">
        <v>-0.16</v>
      </c>
      <c r="Q15" s="131">
        <v>2.211787712999965</v>
      </c>
      <c r="R15" s="131">
        <v>1.39</v>
      </c>
      <c r="S15" s="131">
        <v>0.68</v>
      </c>
      <c r="T15" s="257">
        <v>1.34</v>
      </c>
      <c r="U15" s="256">
        <v>-0.93</v>
      </c>
      <c r="V15" s="256">
        <v>-1.48</v>
      </c>
      <c r="W15" s="256">
        <v>-9.8221000000000007</v>
      </c>
      <c r="X15" s="132">
        <v>-9.48</v>
      </c>
      <c r="Y15" s="131">
        <v>-2.36</v>
      </c>
      <c r="Z15" s="131">
        <v>3.88</v>
      </c>
      <c r="AA15" s="131">
        <v>18.98</v>
      </c>
      <c r="AB15" s="131">
        <v>-2.0099999999999998</v>
      </c>
      <c r="AC15" s="131">
        <v>-0.38</v>
      </c>
      <c r="AD15" s="131">
        <v>2.25</v>
      </c>
      <c r="AE15" s="131"/>
      <c r="AF15" s="208"/>
      <c r="AG15" s="208"/>
      <c r="AH15" s="299"/>
      <c r="AI15" s="299"/>
      <c r="AJ15" s="299"/>
      <c r="AK15" s="299"/>
      <c r="AL15" s="299"/>
      <c r="AM15" s="299"/>
      <c r="AN15" s="299"/>
      <c r="AP15" s="77"/>
      <c r="AQ15" s="77"/>
      <c r="AR15" s="77"/>
      <c r="AS15" s="77"/>
      <c r="AT15" s="77"/>
      <c r="AU15" s="77"/>
      <c r="AV15" s="77"/>
    </row>
    <row r="16" spans="2:48">
      <c r="B16" s="41" t="s">
        <v>265</v>
      </c>
      <c r="C16" s="17" t="s">
        <v>89</v>
      </c>
      <c r="D16" s="17" t="s">
        <v>89</v>
      </c>
      <c r="E16" s="17" t="s">
        <v>89</v>
      </c>
      <c r="F16" s="17" t="s">
        <v>89</v>
      </c>
      <c r="G16" s="17">
        <v>0.21</v>
      </c>
      <c r="H16" s="75">
        <v>-0.87</v>
      </c>
      <c r="I16" s="17">
        <v>-0.68</v>
      </c>
      <c r="J16" s="131">
        <v>-0.9</v>
      </c>
      <c r="K16" s="131">
        <v>-1.02</v>
      </c>
      <c r="L16" s="132">
        <v>7.0000000000000007E-2</v>
      </c>
      <c r="M16" s="131">
        <v>2.2400000000000002</v>
      </c>
      <c r="N16" s="131">
        <v>-1.38</v>
      </c>
      <c r="O16" s="131">
        <v>0.16</v>
      </c>
      <c r="P16" s="132">
        <v>-0.16</v>
      </c>
      <c r="Q16" s="131">
        <v>2.197549200183694</v>
      </c>
      <c r="R16" s="131">
        <v>1.38</v>
      </c>
      <c r="S16" s="131">
        <v>0.67</v>
      </c>
      <c r="T16" s="257">
        <v>1.34</v>
      </c>
      <c r="U16" s="256">
        <v>-0.93</v>
      </c>
      <c r="V16" s="256">
        <v>-1.48</v>
      </c>
      <c r="W16" s="256">
        <v>-9.8220600000000005</v>
      </c>
      <c r="X16" s="132">
        <v>-9.48</v>
      </c>
      <c r="Y16" s="131">
        <v>-2.36</v>
      </c>
      <c r="Z16" s="131">
        <v>3.88</v>
      </c>
      <c r="AA16" s="131">
        <v>18.97</v>
      </c>
      <c r="AB16" s="131">
        <v>-2.0099999999999998</v>
      </c>
      <c r="AC16" s="131">
        <v>-0.38</v>
      </c>
      <c r="AD16" s="131">
        <v>2.25</v>
      </c>
      <c r="AE16" s="131"/>
      <c r="AF16" s="208"/>
      <c r="AG16" s="208"/>
      <c r="AH16" s="299"/>
      <c r="AI16" s="299"/>
      <c r="AJ16" s="299"/>
      <c r="AK16" s="299"/>
      <c r="AL16" s="299"/>
      <c r="AM16" s="299"/>
      <c r="AN16" s="299"/>
      <c r="AP16" s="77"/>
      <c r="AQ16" s="77"/>
      <c r="AR16" s="77"/>
      <c r="AS16" s="77"/>
      <c r="AT16" s="77"/>
      <c r="AU16" s="77"/>
      <c r="AV16" s="77"/>
    </row>
    <row r="17" spans="2:48">
      <c r="B17" s="41" t="s">
        <v>266</v>
      </c>
      <c r="C17" s="17" t="s">
        <v>267</v>
      </c>
      <c r="D17" s="17" t="s">
        <v>268</v>
      </c>
      <c r="E17" s="17" t="s">
        <v>269</v>
      </c>
      <c r="F17" s="17" t="s">
        <v>270</v>
      </c>
      <c r="G17" s="17">
        <v>0.49</v>
      </c>
      <c r="H17" s="75">
        <v>0.74</v>
      </c>
      <c r="I17" s="17">
        <v>0.91</v>
      </c>
      <c r="J17" s="131">
        <v>0.51534560381861561</v>
      </c>
      <c r="K17" s="131">
        <v>0.97588263859649127</v>
      </c>
      <c r="L17" s="132">
        <v>0.97137465757575747</v>
      </c>
      <c r="M17" s="131">
        <v>0.95278771626984105</v>
      </c>
      <c r="N17" s="131">
        <v>0.95755021832358689</v>
      </c>
      <c r="O17" s="131">
        <v>0.80879906005459512</v>
      </c>
      <c r="P17" s="132">
        <v>1.2823184096802067</v>
      </c>
      <c r="Q17" s="131">
        <v>2.1167192526401304</v>
      </c>
      <c r="R17" s="131">
        <v>0.76</v>
      </c>
      <c r="S17" s="131">
        <v>0.38</v>
      </c>
      <c r="T17" s="257">
        <v>1.17</v>
      </c>
      <c r="U17" s="256">
        <v>0.37</v>
      </c>
      <c r="V17" s="256">
        <v>-0.18</v>
      </c>
      <c r="W17" s="256">
        <v>1.1299999999999999</v>
      </c>
      <c r="X17" s="132">
        <v>0.04</v>
      </c>
      <c r="Y17" s="131">
        <v>-0.66</v>
      </c>
      <c r="Z17" s="131">
        <v>5.0999999999999996</v>
      </c>
      <c r="AA17" s="131">
        <v>-0.7</v>
      </c>
      <c r="AB17" s="131">
        <v>-0.84</v>
      </c>
      <c r="AC17" s="131">
        <v>-1.0900000000000001</v>
      </c>
      <c r="AD17" s="131">
        <v>1.77</v>
      </c>
      <c r="AE17" s="131"/>
      <c r="AF17" s="208"/>
      <c r="AG17" s="208"/>
      <c r="AH17" s="299"/>
      <c r="AI17" s="299"/>
      <c r="AJ17" s="299"/>
      <c r="AK17" s="299"/>
      <c r="AL17" s="299"/>
      <c r="AM17" s="299"/>
      <c r="AN17" s="299"/>
      <c r="AP17" s="77"/>
      <c r="AQ17" s="77"/>
      <c r="AR17" s="77"/>
      <c r="AS17" s="77"/>
      <c r="AT17" s="77"/>
      <c r="AU17" s="77"/>
      <c r="AV17" s="77"/>
    </row>
    <row r="18" spans="2:48">
      <c r="B18" s="41" t="s">
        <v>67</v>
      </c>
      <c r="C18" s="17">
        <v>0.23</v>
      </c>
      <c r="D18" s="17">
        <v>0.34</v>
      </c>
      <c r="E18" s="17">
        <v>0.75</v>
      </c>
      <c r="F18" s="17">
        <v>1.41</v>
      </c>
      <c r="G18" s="17">
        <v>0.49</v>
      </c>
      <c r="H18" s="75">
        <v>0.74</v>
      </c>
      <c r="I18" s="17">
        <v>0.91</v>
      </c>
      <c r="J18" s="131">
        <v>0.51411859047619024</v>
      </c>
      <c r="K18" s="131">
        <v>0.97133836554132724</v>
      </c>
      <c r="L18" s="132">
        <v>0.92289914683301333</v>
      </c>
      <c r="M18" s="131">
        <v>0.90604718679245266</v>
      </c>
      <c r="N18" s="131">
        <v>0.91051577757182589</v>
      </c>
      <c r="O18" s="131">
        <v>0.76494850860585206</v>
      </c>
      <c r="P18" s="132">
        <v>1.1812439490445854</v>
      </c>
      <c r="Q18" s="131">
        <v>1.9474449925261588</v>
      </c>
      <c r="R18" s="131">
        <v>0.7</v>
      </c>
      <c r="S18" s="131">
        <v>0.35</v>
      </c>
      <c r="T18" s="257">
        <v>1.08</v>
      </c>
      <c r="U18" s="256">
        <v>0.34</v>
      </c>
      <c r="V18" s="256">
        <v>-0.18</v>
      </c>
      <c r="W18" s="256">
        <v>1.04</v>
      </c>
      <c r="X18" s="132">
        <v>0.04</v>
      </c>
      <c r="Y18" s="131">
        <v>-0.66</v>
      </c>
      <c r="Z18" s="131">
        <v>4.97</v>
      </c>
      <c r="AA18" s="131">
        <v>-0.7</v>
      </c>
      <c r="AB18" s="131">
        <v>-0.84</v>
      </c>
      <c r="AC18" s="131">
        <v>-1.0900000000000001</v>
      </c>
      <c r="AD18" s="131">
        <v>1.76</v>
      </c>
      <c r="AE18" s="131"/>
      <c r="AH18" s="299"/>
      <c r="AI18" s="299"/>
      <c r="AJ18" s="299"/>
      <c r="AK18" s="299"/>
      <c r="AL18" s="299"/>
      <c r="AM18" s="299"/>
      <c r="AN18" s="299"/>
      <c r="AP18" s="77"/>
      <c r="AQ18" s="77"/>
      <c r="AR18" s="77"/>
      <c r="AS18" s="77"/>
      <c r="AT18" s="77"/>
      <c r="AU18" s="77"/>
      <c r="AV18" s="77"/>
    </row>
    <row r="19" spans="2:48">
      <c r="B19" s="41" t="s">
        <v>271</v>
      </c>
      <c r="C19" s="17">
        <v>99</v>
      </c>
      <c r="D19" s="17">
        <v>179</v>
      </c>
      <c r="E19" s="17">
        <v>579</v>
      </c>
      <c r="F19" s="17">
        <v>174</v>
      </c>
      <c r="G19" s="23">
        <v>766</v>
      </c>
      <c r="H19" s="128">
        <v>675.60699999999997</v>
      </c>
      <c r="I19" s="23">
        <v>798.52800000000013</v>
      </c>
      <c r="J19" s="23">
        <v>826.779</v>
      </c>
      <c r="K19" s="23">
        <v>1524.4269999999999</v>
      </c>
      <c r="L19" s="128">
        <v>582.95200000000011</v>
      </c>
      <c r="M19" s="23">
        <v>1007.5600000000002</v>
      </c>
      <c r="N19" s="23">
        <v>1048.2779999999998</v>
      </c>
      <c r="O19" s="23">
        <v>1431</v>
      </c>
      <c r="P19" s="128">
        <v>347</v>
      </c>
      <c r="Q19" s="23">
        <v>580</v>
      </c>
      <c r="R19" s="23">
        <v>2813</v>
      </c>
      <c r="S19" s="23">
        <v>1643</v>
      </c>
      <c r="T19" s="128">
        <v>1153</v>
      </c>
      <c r="U19" s="23">
        <v>1743</v>
      </c>
      <c r="V19" s="23">
        <v>1719.4</v>
      </c>
      <c r="W19" s="23">
        <v>1077.9000000000001</v>
      </c>
      <c r="X19" s="128">
        <v>-645</v>
      </c>
      <c r="Y19" s="23">
        <v>349</v>
      </c>
      <c r="Z19" s="23">
        <v>1474</v>
      </c>
      <c r="AA19" s="23">
        <v>1482</v>
      </c>
      <c r="AB19" s="23">
        <v>318</v>
      </c>
      <c r="AC19" s="23">
        <v>250</v>
      </c>
      <c r="AD19" s="23">
        <v>443</v>
      </c>
      <c r="AE19" s="23"/>
      <c r="AH19" s="77"/>
      <c r="AI19" s="77"/>
      <c r="AJ19" s="77"/>
      <c r="AK19" s="77"/>
      <c r="AL19" s="77"/>
      <c r="AM19" s="77"/>
      <c r="AN19" s="77"/>
      <c r="AP19" s="77"/>
      <c r="AQ19" s="77"/>
      <c r="AR19" s="77"/>
      <c r="AS19" s="77"/>
      <c r="AT19" s="77"/>
      <c r="AU19" s="77"/>
      <c r="AV19" s="77"/>
    </row>
    <row r="20" spans="2:48">
      <c r="B20" s="41" t="s">
        <v>272</v>
      </c>
      <c r="C20" s="133" t="s">
        <v>89</v>
      </c>
      <c r="D20" s="133" t="s">
        <v>89</v>
      </c>
      <c r="E20" s="133" t="s">
        <v>89</v>
      </c>
      <c r="F20" s="133" t="s">
        <v>89</v>
      </c>
      <c r="G20" s="133" t="s">
        <v>89</v>
      </c>
      <c r="H20" s="134">
        <v>0.34436952914542029</v>
      </c>
      <c r="I20" s="133">
        <v>0.83188133129724662</v>
      </c>
      <c r="J20" s="133">
        <v>0.25838071079806957</v>
      </c>
      <c r="K20" s="133">
        <v>0.6106783539597691</v>
      </c>
      <c r="L20" s="134">
        <v>0.10967528541931082</v>
      </c>
      <c r="M20" s="133">
        <v>-0.23824470386087615</v>
      </c>
      <c r="N20" s="133">
        <v>0.34080250429085246</v>
      </c>
      <c r="O20" s="133">
        <v>-0.17770369361357818</v>
      </c>
      <c r="P20" s="134">
        <v>-0.12298470217971399</v>
      </c>
      <c r="Q20" s="133">
        <v>0.35458365296674388</v>
      </c>
      <c r="R20" s="133">
        <v>-2.9426260480455935E-2</v>
      </c>
      <c r="S20" s="133">
        <v>-0.04</v>
      </c>
      <c r="T20" s="134">
        <v>0.26096798231671214</v>
      </c>
      <c r="U20" s="133">
        <v>-0.114931763475285</v>
      </c>
      <c r="V20" s="133">
        <v>-7.1679595675156804E-2</v>
      </c>
      <c r="W20" s="133">
        <v>-0.13128844387426342</v>
      </c>
      <c r="X20" s="134">
        <v>-0.34</v>
      </c>
      <c r="Y20" s="133">
        <v>-0.23</v>
      </c>
      <c r="Z20" s="133">
        <v>0.06</v>
      </c>
      <c r="AA20" s="133">
        <v>0.24</v>
      </c>
      <c r="AB20" s="133">
        <v>-0.01</v>
      </c>
      <c r="AC20" s="133">
        <v>7.0000000000000007E-2</v>
      </c>
      <c r="AD20" s="133">
        <v>-0.08</v>
      </c>
      <c r="AE20" s="133"/>
      <c r="AH20" s="76"/>
      <c r="AI20" s="76"/>
      <c r="AJ20" s="76"/>
      <c r="AK20" s="76"/>
      <c r="AL20" s="76"/>
      <c r="AM20" s="76"/>
      <c r="AN20" s="76"/>
      <c r="AP20" s="76"/>
      <c r="AQ20" s="76"/>
      <c r="AR20" s="76"/>
      <c r="AS20" s="76"/>
      <c r="AT20" s="76"/>
      <c r="AU20" s="76"/>
      <c r="AV20" s="76"/>
    </row>
    <row r="21" spans="2:48">
      <c r="B21" s="41" t="s">
        <v>273</v>
      </c>
      <c r="C21" s="54">
        <v>0.61</v>
      </c>
      <c r="D21" s="54">
        <v>0.71</v>
      </c>
      <c r="E21" s="54">
        <v>0.39</v>
      </c>
      <c r="F21" s="54">
        <v>0.52</v>
      </c>
      <c r="G21" s="54">
        <v>0.5</v>
      </c>
      <c r="H21" s="129">
        <v>0.63267829598445813</v>
      </c>
      <c r="I21" s="54">
        <v>0.56633078644786861</v>
      </c>
      <c r="J21" s="54">
        <v>0.60019541267583076</v>
      </c>
      <c r="K21" s="54">
        <v>0.59736654087166863</v>
      </c>
      <c r="L21" s="129">
        <v>0.76325722320830092</v>
      </c>
      <c r="M21" s="54">
        <v>0.76219500572873533</v>
      </c>
      <c r="N21" s="54">
        <v>0.66422928251296365</v>
      </c>
      <c r="O21" s="54">
        <v>0.73483060993329696</v>
      </c>
      <c r="P21" s="129">
        <v>0.6478838391842543</v>
      </c>
      <c r="Q21" s="54">
        <v>0.65520143231655337</v>
      </c>
      <c r="R21" s="54">
        <v>0.56486324535853549</v>
      </c>
      <c r="S21" s="54">
        <v>0.57999999999999996</v>
      </c>
      <c r="T21" s="129">
        <v>0.73</v>
      </c>
      <c r="U21" s="54">
        <v>0.77</v>
      </c>
      <c r="V21" s="54">
        <v>0.67</v>
      </c>
      <c r="W21" s="54">
        <v>0.74</v>
      </c>
      <c r="X21" s="129">
        <v>0.79</v>
      </c>
      <c r="Y21" s="54">
        <v>0.72</v>
      </c>
      <c r="Z21" s="54">
        <v>0.57999999999999996</v>
      </c>
      <c r="AA21" s="54">
        <v>0.72</v>
      </c>
      <c r="AB21" s="54">
        <v>0.68</v>
      </c>
      <c r="AC21" s="54">
        <v>0.65</v>
      </c>
      <c r="AD21" s="54">
        <v>0.55000000000000004</v>
      </c>
      <c r="AE21" s="54"/>
      <c r="AH21" s="76"/>
      <c r="AI21" s="76"/>
      <c r="AJ21" s="76"/>
      <c r="AK21" s="76"/>
      <c r="AL21" s="76"/>
      <c r="AM21" s="76"/>
      <c r="AN21" s="76"/>
      <c r="AP21" s="76"/>
      <c r="AQ21" s="76"/>
      <c r="AR21" s="76"/>
      <c r="AS21" s="76"/>
      <c r="AT21" s="76"/>
      <c r="AU21" s="76"/>
      <c r="AV21" s="76"/>
    </row>
    <row r="22" spans="2:48">
      <c r="B22" s="41"/>
      <c r="C22" s="135"/>
      <c r="D22" s="135"/>
      <c r="E22" s="135"/>
      <c r="F22" s="135"/>
      <c r="G22" s="135"/>
      <c r="H22" s="136"/>
      <c r="I22" s="135"/>
      <c r="J22" s="135"/>
      <c r="K22" s="135"/>
      <c r="L22" s="136"/>
      <c r="M22" s="135"/>
      <c r="N22" s="135"/>
      <c r="O22" s="135"/>
      <c r="P22" s="136"/>
      <c r="Q22" s="135"/>
      <c r="R22" s="135"/>
      <c r="S22" s="135"/>
      <c r="T22" s="136"/>
      <c r="U22" s="135"/>
      <c r="V22" s="135"/>
      <c r="W22" s="135"/>
      <c r="X22" s="136"/>
      <c r="Y22" s="135"/>
      <c r="Z22" s="135"/>
      <c r="AA22" s="135"/>
      <c r="AB22" s="135"/>
      <c r="AC22" s="135"/>
      <c r="AD22" s="135"/>
      <c r="AE22" s="135"/>
    </row>
    <row r="23" spans="2:48" s="97" customFormat="1">
      <c r="B23" s="47" t="s">
        <v>274</v>
      </c>
      <c r="C23" s="137"/>
      <c r="D23" s="137"/>
      <c r="E23" s="137"/>
      <c r="F23" s="137"/>
      <c r="G23" s="137"/>
      <c r="H23" s="138"/>
      <c r="I23" s="137"/>
      <c r="J23" s="137"/>
      <c r="K23" s="137"/>
      <c r="L23" s="138"/>
      <c r="M23" s="137"/>
      <c r="N23" s="137"/>
      <c r="O23" s="137"/>
      <c r="P23" s="138"/>
      <c r="Q23" s="137"/>
      <c r="R23" s="137"/>
      <c r="S23" s="137"/>
      <c r="T23" s="138"/>
      <c r="U23" s="137"/>
      <c r="V23" s="137"/>
      <c r="W23" s="137"/>
      <c r="X23" s="138"/>
      <c r="Y23" s="137"/>
      <c r="Z23" s="137"/>
      <c r="AA23" s="137"/>
      <c r="AB23" s="137"/>
      <c r="AC23" s="137"/>
      <c r="AD23" s="137"/>
      <c r="AE23" s="137"/>
      <c r="AF23"/>
      <c r="AG23"/>
      <c r="AH23"/>
      <c r="AI23"/>
      <c r="AJ23"/>
      <c r="AK23"/>
      <c r="AL23"/>
      <c r="AM23"/>
      <c r="AN23"/>
      <c r="AP23"/>
      <c r="AQ23"/>
      <c r="AR23"/>
      <c r="AS23"/>
      <c r="AT23"/>
      <c r="AU23"/>
      <c r="AV23"/>
    </row>
    <row r="24" spans="2:48">
      <c r="B24" s="41" t="s">
        <v>52</v>
      </c>
      <c r="C24" s="139">
        <v>-12.899999999999999</v>
      </c>
      <c r="D24" s="139">
        <v>-14.100000000000001</v>
      </c>
      <c r="E24" s="139">
        <v>-98.6</v>
      </c>
      <c r="F24" s="139">
        <v>-722.10700000000008</v>
      </c>
      <c r="G24" s="139">
        <v>-189.38479403333326</v>
      </c>
      <c r="H24" s="140">
        <v>-117.29485</v>
      </c>
      <c r="I24" s="139">
        <v>-119.51810000000002</v>
      </c>
      <c r="J24" s="188">
        <v>-127.88637</v>
      </c>
      <c r="K24" s="188">
        <v>-145.79207</v>
      </c>
      <c r="L24" s="189">
        <v>-185.45660999999998</v>
      </c>
      <c r="M24" s="188">
        <v>-191.47722000000002</v>
      </c>
      <c r="N24" s="188">
        <v>-232.84776999999997</v>
      </c>
      <c r="O24" s="188">
        <v>-706.23099999999999</v>
      </c>
      <c r="P24" s="189">
        <v>-554.72500000000002</v>
      </c>
      <c r="Q24" s="188">
        <v>-629.19500000000005</v>
      </c>
      <c r="R24" s="188">
        <v>-740.22431000000006</v>
      </c>
      <c r="S24" s="188">
        <v>-1048</v>
      </c>
      <c r="T24" s="189">
        <v>-554</v>
      </c>
      <c r="U24" s="188">
        <v>-571</v>
      </c>
      <c r="V24" s="188">
        <v>-556</v>
      </c>
      <c r="W24" s="139">
        <v>-522</v>
      </c>
      <c r="X24" s="140">
        <v>-323</v>
      </c>
      <c r="Y24" s="139">
        <v>-301</v>
      </c>
      <c r="Z24" s="139">
        <v>-275</v>
      </c>
      <c r="AA24" s="139">
        <v>-237</v>
      </c>
      <c r="AB24" s="139">
        <v>-185</v>
      </c>
      <c r="AC24" s="139">
        <v>-179</v>
      </c>
      <c r="AD24" s="139">
        <v>-162</v>
      </c>
      <c r="AE24" s="139"/>
      <c r="AH24" s="77"/>
      <c r="AI24" s="77"/>
      <c r="AJ24" s="77"/>
      <c r="AK24" s="77"/>
      <c r="AL24" s="77"/>
      <c r="AM24" s="77"/>
      <c r="AN24" s="77"/>
      <c r="AP24" s="77"/>
      <c r="AQ24" s="77"/>
      <c r="AR24" s="77"/>
      <c r="AS24" s="77"/>
      <c r="AT24" s="77"/>
      <c r="AU24" s="77"/>
      <c r="AV24" s="77"/>
    </row>
    <row r="25" spans="2:48">
      <c r="B25" s="41" t="s">
        <v>275</v>
      </c>
      <c r="H25" s="140">
        <v>-71.126999999999995</v>
      </c>
      <c r="I25" s="139">
        <v>-14.271000000000001</v>
      </c>
      <c r="J25" s="188">
        <v>-34.165999999999997</v>
      </c>
      <c r="K25" s="188">
        <v>-30.83</v>
      </c>
      <c r="L25" s="189">
        <v>-67.055000000000007</v>
      </c>
      <c r="M25" s="188">
        <v>-52.37</v>
      </c>
      <c r="N25" s="188">
        <v>-43.481000000000002</v>
      </c>
      <c r="O25" s="188">
        <v>-204.55099999999999</v>
      </c>
      <c r="P25" s="189">
        <v>-70.239000000000004</v>
      </c>
      <c r="Q25" s="188">
        <v>-81.44</v>
      </c>
      <c r="R25" s="188">
        <v>-116.97966999999998</v>
      </c>
      <c r="S25" s="188">
        <v>-22</v>
      </c>
      <c r="T25" s="189">
        <v>-7</v>
      </c>
      <c r="U25" s="188">
        <v>0.28999999999999998</v>
      </c>
      <c r="V25" s="188">
        <v>0.46657999999999994</v>
      </c>
      <c r="W25" s="139">
        <v>-1</v>
      </c>
      <c r="X25" s="292">
        <v>0</v>
      </c>
      <c r="Y25" s="206">
        <v>0</v>
      </c>
      <c r="Z25" s="206">
        <v>0</v>
      </c>
      <c r="AA25" s="206">
        <v>0</v>
      </c>
      <c r="AB25" s="206">
        <v>0</v>
      </c>
      <c r="AC25" s="206">
        <v>0</v>
      </c>
      <c r="AD25" s="206">
        <v>0</v>
      </c>
      <c r="AE25" s="206"/>
      <c r="AH25" s="77"/>
      <c r="AI25" s="77"/>
      <c r="AJ25" s="77"/>
      <c r="AK25" s="77"/>
      <c r="AL25" s="77"/>
      <c r="AM25" s="77"/>
      <c r="AN25" s="77"/>
      <c r="AP25" s="77"/>
      <c r="AQ25" s="77"/>
      <c r="AR25" s="77"/>
      <c r="AS25" s="77"/>
      <c r="AT25" s="77"/>
      <c r="AU25" s="77"/>
      <c r="AV25" s="77"/>
    </row>
    <row r="26" spans="2:48">
      <c r="B26" s="41" t="s">
        <v>276</v>
      </c>
      <c r="C26" s="139"/>
      <c r="D26" s="139"/>
      <c r="E26" s="139"/>
      <c r="F26" s="139"/>
      <c r="G26" s="139"/>
      <c r="H26" s="140">
        <v>-24.002130000000001</v>
      </c>
      <c r="I26" s="139">
        <v>-62.09169</v>
      </c>
      <c r="J26" s="188">
        <v>-34.412065000000005</v>
      </c>
      <c r="K26" s="188">
        <v>-60.534853000000012</v>
      </c>
      <c r="L26" s="189">
        <v>-971.95551099999989</v>
      </c>
      <c r="M26" s="188">
        <v>-1087.402</v>
      </c>
      <c r="N26" s="188">
        <v>-1112.751</v>
      </c>
      <c r="O26" s="188">
        <v>-1104.6610000000001</v>
      </c>
      <c r="P26" s="189">
        <v>-1106.7650000000001</v>
      </c>
      <c r="Q26" s="188">
        <v>-941.21</v>
      </c>
      <c r="R26" s="188">
        <v>-847.22523999999999</v>
      </c>
      <c r="S26" s="188">
        <v>264</v>
      </c>
      <c r="T26" s="189">
        <v>-339</v>
      </c>
      <c r="U26" s="188">
        <v>-402</v>
      </c>
      <c r="V26" s="188">
        <v>-352</v>
      </c>
      <c r="W26" s="139">
        <v>-810</v>
      </c>
      <c r="X26" s="140">
        <v>-1068</v>
      </c>
      <c r="Y26" s="139">
        <v>-65</v>
      </c>
      <c r="Z26" s="139">
        <v>-122</v>
      </c>
      <c r="AA26" s="139">
        <v>-287</v>
      </c>
      <c r="AB26" s="139">
        <v>-43</v>
      </c>
      <c r="AC26" s="139">
        <v>209</v>
      </c>
      <c r="AD26" s="139">
        <v>-20</v>
      </c>
      <c r="AE26" s="139"/>
      <c r="AH26" s="77"/>
      <c r="AI26" s="77"/>
      <c r="AJ26" s="77"/>
      <c r="AK26" s="77"/>
      <c r="AL26" s="77"/>
      <c r="AM26" s="77"/>
      <c r="AN26" s="77"/>
      <c r="AP26" s="77"/>
      <c r="AQ26" s="77"/>
      <c r="AR26" s="77"/>
      <c r="AS26" s="77"/>
      <c r="AT26" s="77"/>
      <c r="AU26" s="77"/>
      <c r="AV26" s="77"/>
    </row>
    <row r="27" spans="2:48">
      <c r="B27" s="41" t="s">
        <v>277</v>
      </c>
      <c r="C27" s="139"/>
      <c r="D27" s="139"/>
      <c r="E27" s="139"/>
      <c r="F27" s="139"/>
      <c r="G27" s="139"/>
      <c r="H27" s="140">
        <v>0</v>
      </c>
      <c r="I27" s="139">
        <v>41.4</v>
      </c>
      <c r="J27" s="188">
        <v>0</v>
      </c>
      <c r="K27" s="188">
        <v>0</v>
      </c>
      <c r="L27" s="189">
        <v>0</v>
      </c>
      <c r="M27" s="188">
        <v>416.7</v>
      </c>
      <c r="N27" s="188">
        <v>0</v>
      </c>
      <c r="O27" s="188">
        <v>-1.2</v>
      </c>
      <c r="P27" s="189">
        <v>0</v>
      </c>
      <c r="Q27" s="188">
        <v>0</v>
      </c>
      <c r="R27" s="188">
        <v>0</v>
      </c>
      <c r="S27" s="188">
        <v>0</v>
      </c>
      <c r="T27" s="189">
        <v>3</v>
      </c>
      <c r="U27" s="188">
        <v>0</v>
      </c>
      <c r="V27" s="188">
        <v>0</v>
      </c>
      <c r="W27" s="188">
        <v>0</v>
      </c>
      <c r="X27" s="293">
        <v>0</v>
      </c>
      <c r="Y27" s="205">
        <v>0</v>
      </c>
      <c r="Z27" s="205">
        <v>0</v>
      </c>
      <c r="AA27" s="205">
        <v>0</v>
      </c>
      <c r="AB27" s="205">
        <v>0</v>
      </c>
      <c r="AC27" s="205">
        <v>0</v>
      </c>
      <c r="AD27" s="205">
        <v>0</v>
      </c>
      <c r="AE27" s="205"/>
      <c r="AH27" s="77"/>
      <c r="AI27" s="77"/>
      <c r="AJ27" s="77"/>
      <c r="AK27" s="77"/>
      <c r="AL27" s="77"/>
      <c r="AM27" s="77"/>
      <c r="AN27" s="77"/>
      <c r="AP27" s="77"/>
      <c r="AQ27" s="77"/>
      <c r="AR27" s="77"/>
      <c r="AS27" s="77"/>
      <c r="AT27" s="77"/>
      <c r="AU27" s="77"/>
      <c r="AV27" s="77"/>
    </row>
    <row r="28" spans="2:48">
      <c r="B28" s="1" t="s">
        <v>278</v>
      </c>
      <c r="C28" s="139"/>
      <c r="D28" s="139"/>
      <c r="E28" s="139"/>
      <c r="F28" s="139"/>
      <c r="G28" s="139"/>
      <c r="H28" s="140">
        <v>0</v>
      </c>
      <c r="I28" s="139">
        <v>0</v>
      </c>
      <c r="J28" s="188">
        <v>0</v>
      </c>
      <c r="K28" s="188">
        <v>0</v>
      </c>
      <c r="L28" s="189">
        <v>0</v>
      </c>
      <c r="M28" s="188">
        <v>-27.1</v>
      </c>
      <c r="N28" s="188">
        <v>0</v>
      </c>
      <c r="O28" s="188">
        <v>-19</v>
      </c>
      <c r="P28" s="189">
        <v>12.026</v>
      </c>
      <c r="Q28" s="188">
        <v>-7.8579999999999997</v>
      </c>
      <c r="R28" s="188">
        <v>-3.5497200000000002</v>
      </c>
      <c r="S28" s="203">
        <v>0</v>
      </c>
      <c r="T28" s="189">
        <v>0</v>
      </c>
      <c r="U28" s="188">
        <v>-14</v>
      </c>
      <c r="V28" s="188">
        <v>-2.5591199999999992</v>
      </c>
      <c r="W28" s="258">
        <v>-1</v>
      </c>
      <c r="X28" s="294">
        <v>4</v>
      </c>
      <c r="Y28" s="213">
        <v>0</v>
      </c>
      <c r="Z28" s="213">
        <v>0</v>
      </c>
      <c r="AA28" s="213">
        <v>0</v>
      </c>
      <c r="AB28" s="213">
        <v>0</v>
      </c>
      <c r="AC28" s="213">
        <v>0</v>
      </c>
      <c r="AD28" s="213">
        <v>0</v>
      </c>
      <c r="AE28" s="213"/>
      <c r="AH28" s="77"/>
      <c r="AI28" s="77"/>
      <c r="AJ28" s="77"/>
      <c r="AK28" s="77"/>
      <c r="AL28" s="77"/>
      <c r="AM28" s="77"/>
      <c r="AN28" s="77"/>
      <c r="AP28" s="77"/>
      <c r="AQ28" s="77"/>
      <c r="AR28" s="77"/>
      <c r="AS28" s="77"/>
      <c r="AT28" s="77"/>
      <c r="AU28" s="77"/>
      <c r="AV28" s="77"/>
    </row>
    <row r="29" spans="2:48">
      <c r="B29" s="4" t="s">
        <v>223</v>
      </c>
      <c r="C29" s="51">
        <v>-12.899999999999999</v>
      </c>
      <c r="D29" s="51">
        <v>-14.100000000000001</v>
      </c>
      <c r="E29" s="51">
        <v>-98.6</v>
      </c>
      <c r="F29" s="51">
        <v>-722.10700000000008</v>
      </c>
      <c r="G29" s="51">
        <v>-189.38479403333326</v>
      </c>
      <c r="H29" s="50">
        <v>-212.42398</v>
      </c>
      <c r="I29" s="51">
        <v>-154.48079000000001</v>
      </c>
      <c r="J29" s="190">
        <v>-196.46443500000001</v>
      </c>
      <c r="K29" s="190">
        <v>-237.15692300000001</v>
      </c>
      <c r="L29" s="191">
        <v>-1224.4671209999999</v>
      </c>
      <c r="M29" s="190">
        <v>-941.64922000000013</v>
      </c>
      <c r="N29" s="190">
        <v>-1389.0797699999998</v>
      </c>
      <c r="O29" s="190">
        <v>-2035.643</v>
      </c>
      <c r="P29" s="191">
        <v>-1719.7030000000002</v>
      </c>
      <c r="Q29" s="190">
        <v>-1659.703</v>
      </c>
      <c r="R29" s="190">
        <v>-1707.97894</v>
      </c>
      <c r="S29" s="204">
        <v>-807</v>
      </c>
      <c r="T29" s="191">
        <v>-897</v>
      </c>
      <c r="U29" s="190">
        <v>-986.71</v>
      </c>
      <c r="V29" s="190">
        <v>-910.09253999999999</v>
      </c>
      <c r="W29" s="58">
        <v>-1334</v>
      </c>
      <c r="X29" s="59">
        <v>-1387</v>
      </c>
      <c r="Y29" s="58">
        <v>-366</v>
      </c>
      <c r="Z29" s="58">
        <v>-397</v>
      </c>
      <c r="AA29" s="58">
        <v>-524</v>
      </c>
      <c r="AB29" s="58">
        <v>-228</v>
      </c>
      <c r="AC29" s="58">
        <v>30</v>
      </c>
      <c r="AD29" s="58">
        <v>-181</v>
      </c>
      <c r="AE29" s="58"/>
      <c r="AH29" s="77"/>
      <c r="AI29" s="77"/>
      <c r="AJ29" s="77"/>
      <c r="AK29" s="77"/>
      <c r="AL29" s="77"/>
      <c r="AM29" s="77"/>
      <c r="AN29" s="77"/>
      <c r="AP29" s="77"/>
      <c r="AQ29" s="77"/>
      <c r="AR29" s="77"/>
      <c r="AS29" s="77"/>
      <c r="AT29" s="77"/>
      <c r="AU29" s="77"/>
      <c r="AV29" s="77"/>
    </row>
    <row r="30" spans="2:48">
      <c r="B30" s="1"/>
      <c r="C30" s="58"/>
      <c r="D30" s="58"/>
      <c r="E30" s="58"/>
      <c r="F30" s="58"/>
      <c r="G30" s="58"/>
      <c r="H30" s="59"/>
      <c r="I30" s="58"/>
      <c r="J30" s="58"/>
      <c r="K30" s="58"/>
      <c r="L30" s="59"/>
      <c r="M30" s="58"/>
      <c r="N30" s="58"/>
      <c r="O30" s="58"/>
      <c r="P30" s="59"/>
      <c r="Q30" s="58"/>
      <c r="R30" s="58"/>
      <c r="S30" s="58"/>
      <c r="T30" s="59"/>
      <c r="U30" s="58"/>
      <c r="V30" s="58"/>
      <c r="W30" s="58"/>
      <c r="X30" s="59"/>
      <c r="Y30" s="58"/>
      <c r="Z30" s="58"/>
      <c r="AA30" s="58"/>
      <c r="AB30" s="58"/>
      <c r="AC30" s="58"/>
      <c r="AD30" s="58"/>
      <c r="AE30" s="58"/>
    </row>
    <row r="31" spans="2:48">
      <c r="B31" s="2" t="s">
        <v>279</v>
      </c>
      <c r="C31" s="46"/>
      <c r="D31" s="46"/>
      <c r="E31" s="46"/>
      <c r="F31" s="46"/>
      <c r="G31" s="46"/>
      <c r="H31" s="100"/>
      <c r="I31" s="46"/>
      <c r="J31" s="46"/>
      <c r="K31" s="46"/>
      <c r="L31" s="100"/>
      <c r="M31" s="46"/>
      <c r="N31" s="46"/>
      <c r="O31" s="46"/>
      <c r="P31" s="100"/>
      <c r="Q31" s="46"/>
      <c r="R31" s="46"/>
      <c r="S31" s="46"/>
      <c r="T31" s="100"/>
      <c r="U31" s="46"/>
      <c r="V31" s="46"/>
      <c r="W31" s="46"/>
      <c r="X31" s="100"/>
      <c r="Y31" s="46"/>
      <c r="Z31" s="46"/>
      <c r="AA31" s="46"/>
      <c r="AB31" s="46"/>
      <c r="AC31" s="46"/>
      <c r="AD31" s="46"/>
      <c r="AE31" s="46"/>
    </row>
    <row r="32" spans="2:48">
      <c r="B32" s="1" t="s">
        <v>280</v>
      </c>
      <c r="C32" s="44">
        <v>98</v>
      </c>
      <c r="D32" s="44">
        <v>212</v>
      </c>
      <c r="E32" s="44">
        <v>528</v>
      </c>
      <c r="F32" s="44">
        <v>732</v>
      </c>
      <c r="G32" s="44">
        <v>193</v>
      </c>
      <c r="H32" s="48">
        <v>209</v>
      </c>
      <c r="I32" s="44">
        <v>172</v>
      </c>
      <c r="J32" s="44">
        <v>150</v>
      </c>
      <c r="K32" s="44">
        <v>166</v>
      </c>
      <c r="L32" s="48">
        <v>301</v>
      </c>
      <c r="M32" s="44">
        <v>323</v>
      </c>
      <c r="N32" s="44">
        <v>329</v>
      </c>
      <c r="O32" s="44">
        <v>280</v>
      </c>
      <c r="P32" s="48">
        <v>247.90003000000002</v>
      </c>
      <c r="Q32" s="44">
        <v>408.32670000000019</v>
      </c>
      <c r="R32" s="44">
        <v>399.05267999999995</v>
      </c>
      <c r="S32" s="44">
        <v>236</v>
      </c>
      <c r="T32" s="48">
        <v>307</v>
      </c>
      <c r="U32" s="44">
        <v>317</v>
      </c>
      <c r="V32" s="44">
        <v>240</v>
      </c>
      <c r="W32" s="44">
        <v>290</v>
      </c>
      <c r="X32" s="48">
        <v>192</v>
      </c>
      <c r="Y32" s="44">
        <v>108</v>
      </c>
      <c r="Z32" s="44">
        <v>99</v>
      </c>
      <c r="AA32" s="44">
        <v>55</v>
      </c>
      <c r="AB32" s="44">
        <v>89</v>
      </c>
      <c r="AC32" s="44">
        <v>105</v>
      </c>
      <c r="AD32" s="44">
        <v>158</v>
      </c>
      <c r="AE32" s="44"/>
      <c r="AH32" s="77"/>
      <c r="AI32" s="77"/>
      <c r="AJ32" s="77"/>
      <c r="AK32" s="77"/>
      <c r="AL32" s="77"/>
      <c r="AM32" s="77"/>
      <c r="AN32" s="77"/>
      <c r="AP32" s="77"/>
      <c r="AQ32" s="77"/>
      <c r="AR32" s="77"/>
      <c r="AS32" s="77"/>
      <c r="AT32" s="77"/>
      <c r="AU32" s="77"/>
      <c r="AV32" s="77"/>
    </row>
    <row r="33" spans="2:48">
      <c r="B33" s="1" t="s">
        <v>281</v>
      </c>
      <c r="C33" s="44">
        <v>36</v>
      </c>
      <c r="D33" s="44">
        <v>80</v>
      </c>
      <c r="E33" s="44">
        <v>359</v>
      </c>
      <c r="F33" s="44">
        <v>645</v>
      </c>
      <c r="G33" s="44">
        <v>224</v>
      </c>
      <c r="H33" s="48">
        <v>248</v>
      </c>
      <c r="I33" s="44">
        <v>273</v>
      </c>
      <c r="J33" s="44">
        <v>372</v>
      </c>
      <c r="K33" s="44">
        <v>398</v>
      </c>
      <c r="L33" s="48">
        <v>469</v>
      </c>
      <c r="M33" s="44">
        <v>558</v>
      </c>
      <c r="N33" s="44">
        <v>596</v>
      </c>
      <c r="O33" s="44">
        <v>670</v>
      </c>
      <c r="P33" s="48">
        <v>866.15473999999995</v>
      </c>
      <c r="Q33" s="44">
        <v>1096.5698799999998</v>
      </c>
      <c r="R33" s="44">
        <v>1351.3339699999999</v>
      </c>
      <c r="S33" s="44">
        <v>1474</v>
      </c>
      <c r="T33" s="48">
        <v>1408</v>
      </c>
      <c r="U33" s="44">
        <v>1393</v>
      </c>
      <c r="V33" s="44">
        <v>1263</v>
      </c>
      <c r="W33" s="44">
        <v>1101</v>
      </c>
      <c r="X33" s="48">
        <v>682</v>
      </c>
      <c r="Y33" s="44">
        <v>655</v>
      </c>
      <c r="Z33" s="44">
        <v>643</v>
      </c>
      <c r="AA33" s="44">
        <v>607</v>
      </c>
      <c r="AB33" s="44">
        <v>556</v>
      </c>
      <c r="AC33" s="44">
        <v>534</v>
      </c>
      <c r="AD33" s="44">
        <v>528</v>
      </c>
      <c r="AE33" s="44"/>
      <c r="AH33" s="77"/>
      <c r="AI33" s="77"/>
      <c r="AJ33" s="77"/>
      <c r="AK33" s="77"/>
      <c r="AL33" s="77"/>
      <c r="AM33" s="77"/>
      <c r="AN33" s="77"/>
      <c r="AP33" s="77"/>
      <c r="AQ33" s="77"/>
      <c r="AR33" s="77"/>
      <c r="AS33" s="77"/>
      <c r="AT33" s="77"/>
      <c r="AU33" s="77"/>
      <c r="AV33" s="77"/>
    </row>
    <row r="34" spans="2:48">
      <c r="B34" s="171" t="s">
        <v>282</v>
      </c>
      <c r="C34" s="58">
        <v>134</v>
      </c>
      <c r="D34" s="58">
        <v>292</v>
      </c>
      <c r="E34" s="58">
        <v>887</v>
      </c>
      <c r="F34" s="58">
        <v>1377</v>
      </c>
      <c r="G34" s="58">
        <v>417</v>
      </c>
      <c r="H34" s="59">
        <v>457</v>
      </c>
      <c r="I34" s="58">
        <v>445</v>
      </c>
      <c r="J34" s="58">
        <v>522</v>
      </c>
      <c r="K34" s="58">
        <v>564</v>
      </c>
      <c r="L34" s="59">
        <v>770</v>
      </c>
      <c r="M34" s="58">
        <v>881</v>
      </c>
      <c r="N34" s="58">
        <v>925</v>
      </c>
      <c r="O34" s="58">
        <v>950</v>
      </c>
      <c r="P34" s="59">
        <v>1114.05477</v>
      </c>
      <c r="Q34" s="58">
        <v>1504.8965800000001</v>
      </c>
      <c r="R34" s="58">
        <v>1750.3866499999999</v>
      </c>
      <c r="S34" s="58">
        <v>1710</v>
      </c>
      <c r="T34" s="59">
        <v>1714</v>
      </c>
      <c r="U34" s="58">
        <v>1710</v>
      </c>
      <c r="V34" s="58">
        <v>1503</v>
      </c>
      <c r="W34" s="58">
        <v>1391</v>
      </c>
      <c r="X34" s="59">
        <v>874</v>
      </c>
      <c r="Y34" s="58">
        <v>763</v>
      </c>
      <c r="Z34" s="58">
        <v>742</v>
      </c>
      <c r="AA34" s="58">
        <v>663</v>
      </c>
      <c r="AB34" s="58">
        <v>645</v>
      </c>
      <c r="AC34" s="58">
        <v>639</v>
      </c>
      <c r="AD34" s="58">
        <v>685</v>
      </c>
      <c r="AE34" s="58"/>
      <c r="AH34" s="77"/>
      <c r="AI34" s="77"/>
      <c r="AJ34" s="77"/>
      <c r="AK34" s="77"/>
      <c r="AL34" s="77"/>
      <c r="AM34" s="77"/>
      <c r="AN34" s="77"/>
      <c r="AP34" s="77"/>
      <c r="AQ34" s="77"/>
      <c r="AR34" s="77"/>
      <c r="AS34" s="77"/>
      <c r="AT34" s="77"/>
      <c r="AU34" s="77"/>
      <c r="AV34" s="77"/>
    </row>
    <row r="35" spans="2:48">
      <c r="B35" s="1" t="s">
        <v>283</v>
      </c>
      <c r="C35" s="44">
        <v>23</v>
      </c>
      <c r="D35" s="44">
        <v>15</v>
      </c>
      <c r="E35" s="44">
        <v>123</v>
      </c>
      <c r="F35" s="44">
        <v>138</v>
      </c>
      <c r="G35" s="44">
        <v>48</v>
      </c>
      <c r="H35" s="48">
        <v>41</v>
      </c>
      <c r="I35" s="44">
        <v>39</v>
      </c>
      <c r="J35" s="44">
        <v>35</v>
      </c>
      <c r="K35" s="44">
        <v>36</v>
      </c>
      <c r="L35" s="48">
        <v>58</v>
      </c>
      <c r="M35" s="44">
        <v>35</v>
      </c>
      <c r="N35" s="44">
        <v>44</v>
      </c>
      <c r="O35" s="44">
        <v>53</v>
      </c>
      <c r="P35" s="48">
        <v>90.177790000000002</v>
      </c>
      <c r="Q35" s="44">
        <v>67.430929999999989</v>
      </c>
      <c r="R35" s="44">
        <v>114</v>
      </c>
      <c r="S35" s="44">
        <v>145</v>
      </c>
      <c r="T35" s="48">
        <v>144</v>
      </c>
      <c r="U35" s="44">
        <v>159</v>
      </c>
      <c r="V35" s="44">
        <v>135</v>
      </c>
      <c r="W35" s="44">
        <v>99</v>
      </c>
      <c r="X35" s="48">
        <v>61</v>
      </c>
      <c r="Y35" s="44">
        <v>73</v>
      </c>
      <c r="Z35" s="44">
        <v>96</v>
      </c>
      <c r="AA35" s="44">
        <v>124</v>
      </c>
      <c r="AB35" s="44">
        <v>63</v>
      </c>
      <c r="AC35" s="44">
        <v>152</v>
      </c>
      <c r="AD35" s="44">
        <v>78</v>
      </c>
      <c r="AE35" s="44"/>
      <c r="AH35" s="77"/>
      <c r="AI35" s="77"/>
      <c r="AJ35" s="77"/>
      <c r="AK35" s="77"/>
      <c r="AL35" s="77"/>
      <c r="AM35" s="77"/>
      <c r="AN35" s="77"/>
      <c r="AP35" s="77"/>
      <c r="AQ35" s="77"/>
      <c r="AR35" s="77"/>
      <c r="AS35" s="77"/>
      <c r="AT35" s="77"/>
      <c r="AU35" s="77"/>
      <c r="AV35" s="77"/>
    </row>
    <row r="36" spans="2:48">
      <c r="B36" s="1" t="s">
        <v>284</v>
      </c>
      <c r="C36" s="44" t="s">
        <v>89</v>
      </c>
      <c r="D36" s="44" t="s">
        <v>89</v>
      </c>
      <c r="E36" s="44" t="s">
        <v>89</v>
      </c>
      <c r="F36" s="44" t="s">
        <v>89</v>
      </c>
      <c r="G36" s="44" t="s">
        <v>89</v>
      </c>
      <c r="H36" s="48">
        <v>16</v>
      </c>
      <c r="I36" s="44">
        <v>13</v>
      </c>
      <c r="J36" s="44">
        <v>26</v>
      </c>
      <c r="K36" s="44">
        <v>16</v>
      </c>
      <c r="L36" s="48">
        <v>52</v>
      </c>
      <c r="M36" s="44">
        <v>99</v>
      </c>
      <c r="N36" s="44">
        <v>91</v>
      </c>
      <c r="O36" s="44">
        <v>102</v>
      </c>
      <c r="P36" s="48">
        <v>98.560029999999998</v>
      </c>
      <c r="Q36" s="44">
        <v>125.28998000000001</v>
      </c>
      <c r="R36" s="44">
        <v>98.269470000000013</v>
      </c>
      <c r="S36" s="196">
        <v>178.19180999999995</v>
      </c>
      <c r="T36" s="48">
        <v>88</v>
      </c>
      <c r="U36" s="44">
        <v>74</v>
      </c>
      <c r="V36" s="44">
        <v>35</v>
      </c>
      <c r="W36" s="178">
        <v>28</v>
      </c>
      <c r="X36" s="48">
        <v>53</v>
      </c>
      <c r="Y36" s="44">
        <v>23</v>
      </c>
      <c r="Z36" s="44">
        <v>27</v>
      </c>
      <c r="AA36" s="44">
        <v>18</v>
      </c>
      <c r="AB36" s="44">
        <v>28</v>
      </c>
      <c r="AC36" s="44">
        <v>15</v>
      </c>
      <c r="AD36" s="44">
        <v>23</v>
      </c>
      <c r="AE36" s="44"/>
      <c r="AH36" s="77"/>
      <c r="AI36" s="77"/>
      <c r="AJ36" s="77"/>
      <c r="AK36" s="77"/>
      <c r="AL36" s="77"/>
      <c r="AM36" s="77"/>
      <c r="AN36" s="77"/>
      <c r="AP36" s="77"/>
      <c r="AQ36" s="77"/>
      <c r="AR36" s="77"/>
      <c r="AS36" s="77"/>
      <c r="AT36" s="77"/>
      <c r="AU36" s="77"/>
      <c r="AV36" s="77"/>
    </row>
    <row r="37" spans="2:48">
      <c r="B37" s="4" t="s">
        <v>223</v>
      </c>
      <c r="C37" s="51">
        <v>157</v>
      </c>
      <c r="D37" s="51">
        <v>306</v>
      </c>
      <c r="E37" s="51">
        <v>1010</v>
      </c>
      <c r="F37" s="51">
        <v>1515</v>
      </c>
      <c r="G37" s="51">
        <v>465</v>
      </c>
      <c r="H37" s="50">
        <v>514</v>
      </c>
      <c r="I37" s="51">
        <v>497</v>
      </c>
      <c r="J37" s="51">
        <v>583</v>
      </c>
      <c r="K37" s="51">
        <v>616</v>
      </c>
      <c r="L37" s="50">
        <v>880</v>
      </c>
      <c r="M37" s="51">
        <v>1015</v>
      </c>
      <c r="N37" s="51">
        <v>1060</v>
      </c>
      <c r="O37" s="51">
        <v>1105</v>
      </c>
      <c r="P37" s="50">
        <v>1302.79259</v>
      </c>
      <c r="Q37" s="51">
        <v>1697.6174900000001</v>
      </c>
      <c r="R37" s="51">
        <v>1961.5033099999998</v>
      </c>
      <c r="S37" s="58">
        <v>2033.19181</v>
      </c>
      <c r="T37" s="50">
        <v>1946</v>
      </c>
      <c r="U37" s="51">
        <v>1944</v>
      </c>
      <c r="V37" s="51">
        <v>1673</v>
      </c>
      <c r="W37" s="58">
        <v>1518</v>
      </c>
      <c r="X37" s="50">
        <v>989</v>
      </c>
      <c r="Y37" s="51">
        <v>859</v>
      </c>
      <c r="Z37" s="51">
        <v>865</v>
      </c>
      <c r="AA37" s="51">
        <v>805</v>
      </c>
      <c r="AB37" s="51">
        <v>736</v>
      </c>
      <c r="AC37" s="51">
        <v>806</v>
      </c>
      <c r="AD37" s="51">
        <v>787</v>
      </c>
      <c r="AE37" s="51"/>
      <c r="AH37" s="77"/>
      <c r="AI37" s="77"/>
      <c r="AJ37" s="77"/>
      <c r="AK37" s="77"/>
      <c r="AL37" s="77"/>
      <c r="AM37" s="77"/>
      <c r="AN37" s="77"/>
      <c r="AP37" s="77"/>
      <c r="AQ37" s="77"/>
      <c r="AR37" s="77"/>
      <c r="AS37" s="77"/>
      <c r="AT37" s="77"/>
      <c r="AU37" s="77"/>
      <c r="AV37" s="77"/>
    </row>
    <row r="38" spans="2:48">
      <c r="B38" s="2"/>
      <c r="C38" s="58"/>
      <c r="D38" s="58"/>
      <c r="E38" s="58"/>
      <c r="F38" s="58"/>
      <c r="G38" s="58"/>
      <c r="H38" s="59"/>
      <c r="I38" s="58"/>
      <c r="J38" s="58"/>
      <c r="K38" s="58"/>
      <c r="L38" s="59"/>
      <c r="M38" s="58"/>
      <c r="N38" s="58"/>
      <c r="O38" s="58"/>
      <c r="P38" s="59"/>
      <c r="Q38" s="58"/>
      <c r="R38" s="58"/>
      <c r="S38" s="58"/>
      <c r="T38" s="59"/>
      <c r="U38" s="58" t="s">
        <v>74</v>
      </c>
      <c r="V38" s="58"/>
      <c r="W38" s="58"/>
      <c r="X38" s="59"/>
      <c r="Y38" s="58"/>
      <c r="Z38" s="58"/>
      <c r="AA38" s="58"/>
      <c r="AB38" s="58"/>
      <c r="AC38" s="58"/>
      <c r="AD38" s="58"/>
      <c r="AE38" s="58"/>
    </row>
    <row r="39" spans="2:48" s="97" customFormat="1">
      <c r="B39" s="2" t="s">
        <v>285</v>
      </c>
      <c r="C39" s="98"/>
      <c r="D39" s="98"/>
      <c r="E39" s="98"/>
      <c r="F39" s="98"/>
      <c r="G39" s="98"/>
      <c r="H39" s="101"/>
      <c r="I39" s="98"/>
      <c r="J39" s="98"/>
      <c r="K39" s="98"/>
      <c r="L39" s="101"/>
      <c r="M39" s="98"/>
      <c r="N39" s="98"/>
      <c r="O39" s="98"/>
      <c r="P39" s="101"/>
      <c r="Q39" s="98"/>
      <c r="R39" s="98"/>
      <c r="S39" s="98"/>
      <c r="T39" s="101"/>
      <c r="U39" s="98"/>
      <c r="V39" s="98"/>
      <c r="W39" s="98"/>
      <c r="X39" s="101"/>
      <c r="Y39" s="98"/>
      <c r="Z39" s="98"/>
      <c r="AA39" s="98"/>
      <c r="AB39" s="98"/>
      <c r="AC39" s="98"/>
      <c r="AD39" s="98"/>
      <c r="AE39" s="98"/>
      <c r="AF39"/>
      <c r="AG39"/>
      <c r="AH39"/>
      <c r="AI39"/>
      <c r="AJ39"/>
      <c r="AK39"/>
      <c r="AL39"/>
      <c r="AM39"/>
      <c r="AN39"/>
      <c r="AP39"/>
      <c r="AQ39"/>
      <c r="AR39"/>
      <c r="AS39"/>
      <c r="AT39"/>
      <c r="AU39"/>
      <c r="AV39"/>
    </row>
    <row r="40" spans="2:48">
      <c r="B40" s="142" t="s">
        <v>286</v>
      </c>
      <c r="C40" s="44" t="s">
        <v>89</v>
      </c>
      <c r="D40" s="44">
        <v>176</v>
      </c>
      <c r="E40" s="44">
        <v>383</v>
      </c>
      <c r="F40" s="44">
        <v>644</v>
      </c>
      <c r="G40" s="44">
        <v>165</v>
      </c>
      <c r="H40" s="48">
        <v>253</v>
      </c>
      <c r="I40" s="44">
        <v>311</v>
      </c>
      <c r="J40" s="44">
        <v>156</v>
      </c>
      <c r="K40" s="44">
        <v>117</v>
      </c>
      <c r="L40" s="48">
        <v>298</v>
      </c>
      <c r="M40" s="44">
        <v>281</v>
      </c>
      <c r="N40" s="44">
        <v>377</v>
      </c>
      <c r="O40" s="44">
        <v>262</v>
      </c>
      <c r="P40" s="48">
        <v>545</v>
      </c>
      <c r="Q40" s="44">
        <v>1671</v>
      </c>
      <c r="R40" s="44">
        <v>531</v>
      </c>
      <c r="S40" s="44">
        <v>501</v>
      </c>
      <c r="T40" s="48">
        <v>802.77435999999909</v>
      </c>
      <c r="U40" s="44">
        <v>1120</v>
      </c>
      <c r="V40" s="44">
        <v>780</v>
      </c>
      <c r="W40" s="44">
        <v>718</v>
      </c>
      <c r="X40" s="48">
        <v>283</v>
      </c>
      <c r="Y40" s="44">
        <v>424</v>
      </c>
      <c r="Z40" s="44">
        <v>485.743651</v>
      </c>
      <c r="AA40" s="44">
        <v>973</v>
      </c>
      <c r="AB40" s="44">
        <v>162</v>
      </c>
      <c r="AC40" s="44">
        <v>1142</v>
      </c>
      <c r="AD40" s="44">
        <v>598</v>
      </c>
      <c r="AE40" s="44"/>
      <c r="AH40" s="77"/>
      <c r="AI40" s="77"/>
      <c r="AJ40" s="77"/>
      <c r="AK40" s="77"/>
      <c r="AL40" s="77"/>
      <c r="AM40" s="77"/>
      <c r="AN40" s="77"/>
      <c r="AP40" s="77"/>
      <c r="AQ40" s="77"/>
      <c r="AR40" s="77"/>
      <c r="AS40" s="77"/>
      <c r="AT40" s="77"/>
      <c r="AU40" s="77"/>
      <c r="AV40" s="77"/>
    </row>
    <row r="41" spans="2:48">
      <c r="B41" s="2"/>
      <c r="C41" s="46"/>
      <c r="D41" s="46"/>
      <c r="E41" s="46"/>
      <c r="F41" s="46"/>
      <c r="G41" s="46"/>
      <c r="H41" s="100"/>
      <c r="I41" s="46"/>
      <c r="J41" s="46"/>
      <c r="K41" s="46"/>
      <c r="L41" s="100"/>
      <c r="M41" s="46"/>
      <c r="N41" s="46"/>
      <c r="O41" s="46"/>
      <c r="P41" s="100"/>
      <c r="Q41" s="46"/>
      <c r="R41" s="46"/>
      <c r="S41" s="46"/>
      <c r="T41" s="100"/>
      <c r="U41" s="46"/>
      <c r="V41" s="46"/>
      <c r="W41" s="46"/>
      <c r="X41" s="100"/>
      <c r="Y41" s="46"/>
      <c r="Z41" s="46"/>
      <c r="AA41" s="46"/>
      <c r="AB41" s="46"/>
      <c r="AC41" s="46"/>
      <c r="AD41" s="46"/>
      <c r="AE41" s="46"/>
    </row>
    <row r="42" spans="2:48" s="97" customFormat="1">
      <c r="B42" s="9" t="s">
        <v>287</v>
      </c>
      <c r="C42" s="99"/>
      <c r="D42" s="99"/>
      <c r="E42" s="99"/>
      <c r="F42" s="99"/>
      <c r="G42" s="99"/>
      <c r="H42" s="102"/>
      <c r="I42" s="99"/>
      <c r="J42" s="99"/>
      <c r="K42" s="99"/>
      <c r="L42" s="102"/>
      <c r="M42" s="99"/>
      <c r="N42" s="99"/>
      <c r="O42" s="99"/>
      <c r="P42" s="102"/>
      <c r="Q42" s="99"/>
      <c r="R42" s="99"/>
      <c r="S42" s="179"/>
      <c r="T42" s="102"/>
      <c r="U42" s="99"/>
      <c r="V42" s="99"/>
      <c r="W42" s="179"/>
      <c r="X42" s="278"/>
      <c r="Y42" s="179"/>
      <c r="Z42" s="179"/>
      <c r="AA42" s="179"/>
      <c r="AB42" s="179"/>
      <c r="AC42" s="179"/>
      <c r="AD42" s="179"/>
      <c r="AE42" s="179"/>
      <c r="AF42"/>
      <c r="AG42"/>
      <c r="AH42"/>
      <c r="AI42"/>
      <c r="AJ42"/>
      <c r="AK42"/>
      <c r="AL42"/>
      <c r="AM42"/>
      <c r="AN42"/>
      <c r="AP42"/>
      <c r="AQ42"/>
      <c r="AR42"/>
      <c r="AS42"/>
      <c r="AT42"/>
      <c r="AU42"/>
      <c r="AV42"/>
    </row>
    <row r="43" spans="2:48">
      <c r="B43" s="2" t="s">
        <v>288</v>
      </c>
      <c r="C43" s="96"/>
      <c r="D43" s="96"/>
      <c r="E43" s="96"/>
      <c r="F43" s="96"/>
      <c r="G43" s="96"/>
      <c r="H43" s="103"/>
      <c r="I43" s="96"/>
      <c r="J43" s="96"/>
      <c r="K43" s="96"/>
      <c r="L43" s="103"/>
      <c r="M43" s="96"/>
      <c r="N43" s="96"/>
      <c r="O43" s="96"/>
      <c r="P43" s="103"/>
      <c r="Q43" s="96"/>
      <c r="R43" s="96"/>
      <c r="S43" s="96"/>
      <c r="T43" s="103"/>
      <c r="U43" s="96"/>
      <c r="V43" s="96"/>
      <c r="W43" s="96"/>
      <c r="X43" s="103"/>
      <c r="Y43" s="96"/>
      <c r="Z43" s="96"/>
      <c r="AA43" s="96"/>
      <c r="AB43" s="96"/>
      <c r="AC43" s="96"/>
      <c r="AD43" s="96"/>
      <c r="AE43" s="96"/>
    </row>
    <row r="44" spans="2:48">
      <c r="B44" s="1" t="s">
        <v>289</v>
      </c>
      <c r="C44" s="44" t="s">
        <v>89</v>
      </c>
      <c r="D44" s="44" t="s">
        <v>89</v>
      </c>
      <c r="E44" s="44" t="s">
        <v>89</v>
      </c>
      <c r="F44" s="44" t="s">
        <v>89</v>
      </c>
      <c r="G44" s="44">
        <v>43</v>
      </c>
      <c r="H44" s="48">
        <v>52</v>
      </c>
      <c r="I44" s="44">
        <v>53</v>
      </c>
      <c r="J44" s="44">
        <v>61</v>
      </c>
      <c r="K44" s="44">
        <v>53</v>
      </c>
      <c r="L44" s="48">
        <v>56</v>
      </c>
      <c r="M44" s="44">
        <v>67</v>
      </c>
      <c r="N44" s="44">
        <v>67</v>
      </c>
      <c r="O44" s="44">
        <v>64</v>
      </c>
      <c r="P44" s="48">
        <v>55</v>
      </c>
      <c r="Q44" s="44">
        <v>61</v>
      </c>
      <c r="R44" s="44">
        <v>62</v>
      </c>
      <c r="S44" s="44">
        <v>56</v>
      </c>
      <c r="T44" s="48">
        <v>62</v>
      </c>
      <c r="U44" s="44">
        <v>63</v>
      </c>
      <c r="V44" s="44">
        <v>55</v>
      </c>
      <c r="W44" s="44">
        <v>43</v>
      </c>
      <c r="X44" s="48">
        <v>29</v>
      </c>
      <c r="Y44" s="44">
        <v>41</v>
      </c>
      <c r="Z44" s="44">
        <v>39</v>
      </c>
      <c r="AA44" s="44">
        <v>30</v>
      </c>
      <c r="AB44" s="44">
        <v>32</v>
      </c>
      <c r="AC44" s="44">
        <v>26</v>
      </c>
      <c r="AD44" s="44">
        <v>24</v>
      </c>
      <c r="AE44" s="44"/>
    </row>
    <row r="45" spans="2:48">
      <c r="B45" s="1" t="s">
        <v>290</v>
      </c>
      <c r="C45" s="44" t="s">
        <v>89</v>
      </c>
      <c r="D45" s="44" t="s">
        <v>89</v>
      </c>
      <c r="E45" s="44" t="s">
        <v>89</v>
      </c>
      <c r="F45" s="44" t="s">
        <v>89</v>
      </c>
      <c r="G45" s="44">
        <v>60</v>
      </c>
      <c r="H45" s="48">
        <v>73</v>
      </c>
      <c r="I45" s="44">
        <v>82</v>
      </c>
      <c r="J45" s="44">
        <v>89</v>
      </c>
      <c r="K45" s="44">
        <v>107</v>
      </c>
      <c r="L45" s="48">
        <v>124</v>
      </c>
      <c r="M45" s="44">
        <v>130</v>
      </c>
      <c r="N45" s="44">
        <v>149</v>
      </c>
      <c r="O45" s="44">
        <v>159</v>
      </c>
      <c r="P45" s="48">
        <v>167</v>
      </c>
      <c r="Q45" s="44">
        <v>173</v>
      </c>
      <c r="R45" s="44">
        <v>162</v>
      </c>
      <c r="S45" s="178">
        <v>165</v>
      </c>
      <c r="T45" s="48">
        <v>153</v>
      </c>
      <c r="U45" s="44">
        <v>138</v>
      </c>
      <c r="V45" s="44">
        <v>124</v>
      </c>
      <c r="W45" s="178">
        <v>98</v>
      </c>
      <c r="X45" s="279">
        <v>85</v>
      </c>
      <c r="Y45" s="178">
        <v>76</v>
      </c>
      <c r="Z45" s="178">
        <v>67</v>
      </c>
      <c r="AA45" s="178">
        <v>64</v>
      </c>
      <c r="AB45" s="178">
        <v>74</v>
      </c>
      <c r="AC45" s="178">
        <v>72</v>
      </c>
      <c r="AD45" s="178">
        <v>63</v>
      </c>
      <c r="AE45" s="178"/>
    </row>
    <row r="46" spans="2:48">
      <c r="B46" s="4" t="s">
        <v>223</v>
      </c>
      <c r="C46" s="64" t="s">
        <v>89</v>
      </c>
      <c r="D46" s="64" t="s">
        <v>89</v>
      </c>
      <c r="E46" s="64" t="s">
        <v>89</v>
      </c>
      <c r="F46" s="64" t="s">
        <v>89</v>
      </c>
      <c r="G46" s="51">
        <v>103</v>
      </c>
      <c r="H46" s="50">
        <v>125</v>
      </c>
      <c r="I46" s="51">
        <v>135</v>
      </c>
      <c r="J46" s="51">
        <v>150</v>
      </c>
      <c r="K46" s="51">
        <v>160</v>
      </c>
      <c r="L46" s="50">
        <v>180</v>
      </c>
      <c r="M46" s="51">
        <v>197</v>
      </c>
      <c r="N46" s="51">
        <v>216</v>
      </c>
      <c r="O46" s="51">
        <v>223</v>
      </c>
      <c r="P46" s="50">
        <v>222</v>
      </c>
      <c r="Q46" s="51">
        <v>234</v>
      </c>
      <c r="R46" s="51">
        <v>224</v>
      </c>
      <c r="S46" s="58">
        <v>221</v>
      </c>
      <c r="T46" s="50">
        <v>215</v>
      </c>
      <c r="U46" s="51">
        <v>201</v>
      </c>
      <c r="V46" s="51">
        <v>179</v>
      </c>
      <c r="W46" s="58">
        <v>141</v>
      </c>
      <c r="X46" s="59">
        <v>114</v>
      </c>
      <c r="Y46" s="58">
        <v>117</v>
      </c>
      <c r="Z46" s="58">
        <v>106</v>
      </c>
      <c r="AA46" s="58">
        <v>94</v>
      </c>
      <c r="AB46" s="58">
        <v>106</v>
      </c>
      <c r="AC46" s="58">
        <v>98</v>
      </c>
      <c r="AD46" s="58">
        <v>87</v>
      </c>
      <c r="AE46" s="58"/>
    </row>
    <row r="47" spans="2:48">
      <c r="B47" s="2"/>
      <c r="C47" s="58"/>
      <c r="D47" s="58"/>
      <c r="E47" s="58"/>
      <c r="F47" s="58"/>
      <c r="G47" s="58"/>
      <c r="H47" s="59"/>
      <c r="I47" s="58"/>
      <c r="J47" s="58"/>
      <c r="K47" s="58"/>
      <c r="L47" s="59"/>
      <c r="M47" s="58"/>
      <c r="N47" s="58"/>
      <c r="O47" s="58"/>
      <c r="P47" s="59"/>
      <c r="Q47" s="58"/>
      <c r="R47" s="58"/>
      <c r="S47" s="58"/>
      <c r="T47" s="59"/>
      <c r="U47" s="58"/>
      <c r="V47" s="58"/>
      <c r="W47" s="58"/>
      <c r="X47" s="59"/>
      <c r="Y47" s="58"/>
      <c r="Z47" s="58"/>
      <c r="AA47" s="58"/>
      <c r="AB47" s="58"/>
      <c r="AC47" s="58"/>
      <c r="AD47" s="58"/>
      <c r="AE47" s="58"/>
    </row>
    <row r="48" spans="2:48">
      <c r="B48" s="2" t="s">
        <v>291</v>
      </c>
      <c r="C48" s="44"/>
      <c r="D48" s="44"/>
      <c r="E48" s="44"/>
      <c r="F48" s="44"/>
      <c r="G48" s="44"/>
      <c r="H48" s="48"/>
      <c r="I48" s="44"/>
      <c r="J48" s="44"/>
      <c r="K48" s="44"/>
      <c r="L48" s="48"/>
      <c r="M48" s="44"/>
      <c r="N48" s="44"/>
      <c r="O48" s="44"/>
      <c r="P48" s="48"/>
      <c r="Q48" s="44"/>
      <c r="R48" s="44"/>
      <c r="S48" s="44"/>
      <c r="T48" s="48"/>
      <c r="U48" s="44"/>
      <c r="V48" s="44"/>
      <c r="W48" s="44"/>
      <c r="X48" s="48"/>
      <c r="Y48" s="44"/>
      <c r="Z48" s="44"/>
      <c r="AA48" s="44"/>
      <c r="AB48" s="44"/>
      <c r="AC48" s="44"/>
      <c r="AD48" s="44"/>
      <c r="AE48" s="44"/>
    </row>
    <row r="49" spans="2:31">
      <c r="B49" s="74" t="s">
        <v>292</v>
      </c>
      <c r="C49" s="44" t="s">
        <v>89</v>
      </c>
      <c r="D49" s="44" t="s">
        <v>89</v>
      </c>
      <c r="E49" s="44" t="s">
        <v>89</v>
      </c>
      <c r="F49" s="44" t="s">
        <v>89</v>
      </c>
      <c r="G49" s="44">
        <v>1359</v>
      </c>
      <c r="H49" s="48">
        <v>2076.1099999999997</v>
      </c>
      <c r="I49" s="44">
        <v>2551.46</v>
      </c>
      <c r="J49" s="44">
        <v>3673</v>
      </c>
      <c r="K49" s="44">
        <v>4036</v>
      </c>
      <c r="L49" s="48">
        <v>5107</v>
      </c>
      <c r="M49" s="44">
        <v>6141</v>
      </c>
      <c r="N49" s="44">
        <v>6473</v>
      </c>
      <c r="O49" s="44">
        <v>7240</v>
      </c>
      <c r="P49" s="48">
        <v>8025</v>
      </c>
      <c r="Q49" s="44">
        <v>9380</v>
      </c>
      <c r="R49" s="44">
        <v>9639</v>
      </c>
      <c r="S49" s="44">
        <v>9971</v>
      </c>
      <c r="T49" s="48">
        <v>9685</v>
      </c>
      <c r="U49" s="44">
        <v>9154</v>
      </c>
      <c r="V49" s="44">
        <v>8818</v>
      </c>
      <c r="W49" s="44">
        <v>5996</v>
      </c>
      <c r="X49" s="48">
        <v>5053</v>
      </c>
      <c r="Y49" s="44">
        <v>4885</v>
      </c>
      <c r="Z49" s="44">
        <v>4837</v>
      </c>
      <c r="AA49" s="44">
        <v>4452</v>
      </c>
      <c r="AB49" s="44">
        <v>4552</v>
      </c>
      <c r="AC49" s="44">
        <v>4470</v>
      </c>
      <c r="AD49" s="44">
        <v>4297</v>
      </c>
      <c r="AE49" s="44"/>
    </row>
    <row r="50" spans="2:31">
      <c r="B50" s="74" t="s">
        <v>293</v>
      </c>
      <c r="C50" s="44" t="s">
        <v>89</v>
      </c>
      <c r="D50" s="44" t="s">
        <v>89</v>
      </c>
      <c r="E50" s="44" t="s">
        <v>89</v>
      </c>
      <c r="F50" s="44" t="s">
        <v>89</v>
      </c>
      <c r="G50" s="44">
        <v>1006</v>
      </c>
      <c r="H50" s="48">
        <v>1109</v>
      </c>
      <c r="I50" s="44">
        <v>1042</v>
      </c>
      <c r="J50" s="44">
        <v>963</v>
      </c>
      <c r="K50" s="44">
        <v>1079</v>
      </c>
      <c r="L50" s="48">
        <v>1280</v>
      </c>
      <c r="M50" s="44">
        <v>1329</v>
      </c>
      <c r="N50" s="44">
        <v>1351</v>
      </c>
      <c r="O50" s="44">
        <v>1346</v>
      </c>
      <c r="P50" s="48">
        <v>1411</v>
      </c>
      <c r="Q50" s="44">
        <v>1519</v>
      </c>
      <c r="R50" s="44">
        <v>1513</v>
      </c>
      <c r="S50" s="44">
        <v>1455</v>
      </c>
      <c r="T50" s="48">
        <v>1342</v>
      </c>
      <c r="U50" s="44">
        <v>1151</v>
      </c>
      <c r="V50" s="44">
        <v>1078</v>
      </c>
      <c r="W50" s="44">
        <v>1387</v>
      </c>
      <c r="X50" s="48">
        <v>1004</v>
      </c>
      <c r="Y50" s="44">
        <v>789</v>
      </c>
      <c r="Z50" s="44">
        <v>671</v>
      </c>
      <c r="AA50" s="44">
        <v>688</v>
      </c>
      <c r="AB50" s="44">
        <v>670</v>
      </c>
      <c r="AC50" s="44">
        <v>490</v>
      </c>
      <c r="AD50" s="44">
        <v>442</v>
      </c>
      <c r="AE50" s="44"/>
    </row>
    <row r="51" spans="2:31">
      <c r="B51" s="74" t="s">
        <v>294</v>
      </c>
      <c r="C51" s="44" t="s">
        <v>89</v>
      </c>
      <c r="D51" s="44" t="s">
        <v>89</v>
      </c>
      <c r="E51" s="44" t="s">
        <v>89</v>
      </c>
      <c r="F51" s="44" t="s">
        <v>89</v>
      </c>
      <c r="G51" s="44">
        <v>744</v>
      </c>
      <c r="H51" s="48">
        <v>789.79</v>
      </c>
      <c r="I51" s="44">
        <v>851.4</v>
      </c>
      <c r="J51" s="44">
        <v>1094</v>
      </c>
      <c r="K51" s="44">
        <v>1210</v>
      </c>
      <c r="L51" s="48">
        <v>1499</v>
      </c>
      <c r="M51" s="44">
        <v>1594</v>
      </c>
      <c r="N51" s="44">
        <v>1700</v>
      </c>
      <c r="O51" s="44">
        <v>4174</v>
      </c>
      <c r="P51" s="48">
        <v>4441</v>
      </c>
      <c r="Q51" s="44">
        <v>4832</v>
      </c>
      <c r="R51" s="44">
        <v>5091</v>
      </c>
      <c r="S51" s="178">
        <v>5175</v>
      </c>
      <c r="T51" s="48">
        <v>2999</v>
      </c>
      <c r="U51" s="44">
        <v>2896</v>
      </c>
      <c r="V51" s="44">
        <v>2799</v>
      </c>
      <c r="W51" s="44">
        <v>2309</v>
      </c>
      <c r="X51" s="48">
        <v>2070</v>
      </c>
      <c r="Y51" s="44">
        <v>2045</v>
      </c>
      <c r="Z51" s="44">
        <v>2050</v>
      </c>
      <c r="AA51" s="44">
        <v>1735</v>
      </c>
      <c r="AB51" s="44">
        <v>1709</v>
      </c>
      <c r="AC51" s="44">
        <v>1694.5</v>
      </c>
      <c r="AD51" s="44">
        <v>1630</v>
      </c>
      <c r="AE51" s="44"/>
    </row>
    <row r="52" spans="2:31">
      <c r="B52" s="105" t="s">
        <v>223</v>
      </c>
      <c r="C52" s="64" t="s">
        <v>89</v>
      </c>
      <c r="D52" s="64" t="s">
        <v>89</v>
      </c>
      <c r="E52" s="64" t="s">
        <v>89</v>
      </c>
      <c r="F52" s="64" t="s">
        <v>89</v>
      </c>
      <c r="G52" s="51">
        <v>3109</v>
      </c>
      <c r="H52" s="50">
        <v>3974.8999999999996</v>
      </c>
      <c r="I52" s="51">
        <v>4444.8599999999997</v>
      </c>
      <c r="J52" s="51">
        <v>5730</v>
      </c>
      <c r="K52" s="51">
        <v>6325</v>
      </c>
      <c r="L52" s="50">
        <v>7886</v>
      </c>
      <c r="M52" s="51">
        <v>9064</v>
      </c>
      <c r="N52" s="51">
        <v>9524</v>
      </c>
      <c r="O52" s="51">
        <v>12760</v>
      </c>
      <c r="P52" s="50">
        <v>13877</v>
      </c>
      <c r="Q52" s="51">
        <v>15731</v>
      </c>
      <c r="R52" s="51">
        <v>16243</v>
      </c>
      <c r="S52" s="58">
        <v>16601</v>
      </c>
      <c r="T52" s="50">
        <v>14026</v>
      </c>
      <c r="U52" s="51">
        <v>13201</v>
      </c>
      <c r="V52" s="51">
        <v>12695</v>
      </c>
      <c r="W52" s="51">
        <v>9692</v>
      </c>
      <c r="X52" s="50">
        <v>8127</v>
      </c>
      <c r="Y52" s="51">
        <v>7719</v>
      </c>
      <c r="Z52" s="51">
        <v>7558</v>
      </c>
      <c r="AA52" s="51">
        <v>6875</v>
      </c>
      <c r="AB52" s="51">
        <v>6931</v>
      </c>
      <c r="AC52" s="51">
        <v>6654.5</v>
      </c>
      <c r="AD52" s="51">
        <v>6369</v>
      </c>
      <c r="AE52" s="51"/>
    </row>
    <row r="53" spans="2:31">
      <c r="B53" s="73"/>
      <c r="C53" s="46"/>
      <c r="D53" s="46"/>
      <c r="E53" s="46"/>
      <c r="F53" s="46"/>
      <c r="G53" s="46"/>
      <c r="H53" s="100"/>
      <c r="I53" s="46"/>
      <c r="J53" s="46"/>
      <c r="K53" s="46"/>
      <c r="L53" s="100"/>
      <c r="M53" s="46"/>
      <c r="N53" s="46"/>
      <c r="O53" s="46"/>
      <c r="P53" s="100"/>
      <c r="Q53" s="46"/>
      <c r="R53" s="46"/>
      <c r="S53" s="46"/>
      <c r="T53" s="100"/>
      <c r="U53" s="46"/>
      <c r="V53" s="46"/>
      <c r="W53" s="46"/>
      <c r="X53" s="100"/>
      <c r="Y53" s="46"/>
      <c r="Z53" s="46"/>
      <c r="AA53" s="46"/>
      <c r="AB53" s="46"/>
      <c r="AC53" s="46"/>
      <c r="AD53" s="46"/>
      <c r="AE53" s="46"/>
    </row>
    <row r="54" spans="2:31">
      <c r="B54" s="73" t="s">
        <v>295</v>
      </c>
      <c r="C54" s="46"/>
      <c r="D54" s="46"/>
      <c r="E54" s="46"/>
      <c r="F54" s="46"/>
      <c r="G54" s="46"/>
      <c r="H54" s="100"/>
      <c r="I54" s="46"/>
      <c r="J54" s="46"/>
      <c r="K54" s="46"/>
      <c r="L54" s="100"/>
      <c r="M54" s="46"/>
      <c r="N54" s="46"/>
      <c r="O54" s="46"/>
      <c r="P54" s="100"/>
      <c r="Q54" s="46"/>
      <c r="R54" s="46"/>
      <c r="S54" s="46"/>
      <c r="T54" s="100"/>
      <c r="U54" s="46"/>
      <c r="V54" s="46"/>
      <c r="W54" s="46"/>
      <c r="X54" s="100"/>
      <c r="Y54" s="46"/>
      <c r="Z54" s="46"/>
      <c r="AA54" s="46"/>
      <c r="AB54" s="46"/>
      <c r="AC54" s="46"/>
      <c r="AD54" s="46"/>
      <c r="AE54" s="46"/>
    </row>
    <row r="55" spans="2:31">
      <c r="B55" s="74" t="s">
        <v>296</v>
      </c>
      <c r="C55" s="44" t="s">
        <v>89</v>
      </c>
      <c r="D55" s="44" t="s">
        <v>89</v>
      </c>
      <c r="E55" s="44" t="s">
        <v>89</v>
      </c>
      <c r="F55" s="44" t="s">
        <v>89</v>
      </c>
      <c r="G55" s="44">
        <v>58</v>
      </c>
      <c r="H55" s="48">
        <v>55</v>
      </c>
      <c r="I55" s="44">
        <v>56</v>
      </c>
      <c r="J55" s="44">
        <v>57</v>
      </c>
      <c r="K55" s="44">
        <v>66</v>
      </c>
      <c r="L55" s="48">
        <v>67</v>
      </c>
      <c r="M55" s="44">
        <v>69</v>
      </c>
      <c r="N55" s="44">
        <v>66</v>
      </c>
      <c r="O55" s="44">
        <v>63</v>
      </c>
      <c r="P55" s="48">
        <v>63</v>
      </c>
      <c r="Q55" s="44">
        <v>60</v>
      </c>
      <c r="R55" s="44">
        <v>59</v>
      </c>
      <c r="S55" s="44">
        <v>56</v>
      </c>
      <c r="T55" s="48">
        <v>59</v>
      </c>
      <c r="U55" s="44">
        <v>53</v>
      </c>
      <c r="V55" s="44">
        <v>50</v>
      </c>
      <c r="W55" s="44">
        <v>41</v>
      </c>
      <c r="X55" s="48">
        <v>29</v>
      </c>
      <c r="Y55" s="44">
        <v>22</v>
      </c>
      <c r="Z55" s="44">
        <v>20</v>
      </c>
      <c r="AA55" s="44">
        <v>19</v>
      </c>
      <c r="AB55" s="44">
        <v>15</v>
      </c>
      <c r="AC55" s="44">
        <v>12</v>
      </c>
      <c r="AD55" s="44">
        <v>9</v>
      </c>
      <c r="AE55" s="44"/>
    </row>
    <row r="56" spans="2:31">
      <c r="B56" s="74" t="s">
        <v>297</v>
      </c>
      <c r="C56" s="44" t="s">
        <v>89</v>
      </c>
      <c r="D56" s="44" t="s">
        <v>89</v>
      </c>
      <c r="E56" s="44" t="s">
        <v>89</v>
      </c>
      <c r="F56" s="44" t="s">
        <v>89</v>
      </c>
      <c r="G56" s="44">
        <v>26</v>
      </c>
      <c r="H56" s="48">
        <v>33</v>
      </c>
      <c r="I56" s="44">
        <v>46</v>
      </c>
      <c r="J56" s="44">
        <v>56</v>
      </c>
      <c r="K56" s="44">
        <v>60</v>
      </c>
      <c r="L56" s="48">
        <v>69</v>
      </c>
      <c r="M56" s="44">
        <v>82</v>
      </c>
      <c r="N56" s="44">
        <v>88</v>
      </c>
      <c r="O56" s="44">
        <v>118</v>
      </c>
      <c r="P56" s="48">
        <v>120</v>
      </c>
      <c r="Q56" s="44">
        <v>132</v>
      </c>
      <c r="R56" s="44">
        <v>134</v>
      </c>
      <c r="S56" s="178">
        <v>138</v>
      </c>
      <c r="T56" s="48">
        <v>117</v>
      </c>
      <c r="U56" s="44">
        <v>112</v>
      </c>
      <c r="V56" s="44">
        <v>109</v>
      </c>
      <c r="W56" s="178">
        <v>86</v>
      </c>
      <c r="X56" s="279">
        <v>68</v>
      </c>
      <c r="Y56" s="178">
        <v>68</v>
      </c>
      <c r="Z56" s="178">
        <v>65</v>
      </c>
      <c r="AA56" s="178">
        <v>61</v>
      </c>
      <c r="AB56" s="178">
        <v>58</v>
      </c>
      <c r="AC56" s="178">
        <v>57</v>
      </c>
      <c r="AD56" s="178">
        <v>55</v>
      </c>
      <c r="AE56" s="178"/>
    </row>
    <row r="57" spans="2:31">
      <c r="B57" s="105" t="s">
        <v>223</v>
      </c>
      <c r="C57" s="51" t="s">
        <v>89</v>
      </c>
      <c r="D57" s="51" t="s">
        <v>89</v>
      </c>
      <c r="E57" s="51" t="s">
        <v>89</v>
      </c>
      <c r="F57" s="51" t="s">
        <v>89</v>
      </c>
      <c r="G57" s="51">
        <v>84</v>
      </c>
      <c r="H57" s="50">
        <v>88</v>
      </c>
      <c r="I57" s="51">
        <v>102</v>
      </c>
      <c r="J57" s="51">
        <v>113</v>
      </c>
      <c r="K57" s="51">
        <v>126</v>
      </c>
      <c r="L57" s="50">
        <v>136</v>
      </c>
      <c r="M57" s="51">
        <v>151</v>
      </c>
      <c r="N57" s="51">
        <v>154</v>
      </c>
      <c r="O57" s="51">
        <v>181</v>
      </c>
      <c r="P57" s="50">
        <v>183</v>
      </c>
      <c r="Q57" s="51">
        <v>192</v>
      </c>
      <c r="R57" s="51">
        <v>193</v>
      </c>
      <c r="S57" s="58">
        <v>194</v>
      </c>
      <c r="T57" s="50">
        <v>176</v>
      </c>
      <c r="U57" s="51">
        <v>165</v>
      </c>
      <c r="V57" s="51">
        <v>159</v>
      </c>
      <c r="W57" s="58">
        <v>127</v>
      </c>
      <c r="X57" s="59">
        <v>97</v>
      </c>
      <c r="Y57" s="58">
        <v>90</v>
      </c>
      <c r="Z57" s="58">
        <v>85</v>
      </c>
      <c r="AA57" s="58">
        <v>80</v>
      </c>
      <c r="AB57" s="58">
        <v>73</v>
      </c>
      <c r="AC57" s="58">
        <v>69</v>
      </c>
      <c r="AD57" s="58">
        <v>64</v>
      </c>
      <c r="AE57" s="58"/>
    </row>
    <row r="58" spans="2:31">
      <c r="B58" s="73"/>
      <c r="C58" s="46"/>
      <c r="D58" s="46"/>
      <c r="E58" s="46"/>
      <c r="F58" s="46"/>
      <c r="G58" s="46"/>
      <c r="H58" s="100"/>
      <c r="I58" s="46"/>
      <c r="J58" s="46"/>
      <c r="K58" s="46"/>
      <c r="L58" s="100"/>
      <c r="M58" s="46"/>
      <c r="N58" s="46"/>
      <c r="O58" s="46"/>
      <c r="P58" s="100"/>
      <c r="Q58" s="46"/>
      <c r="R58" s="46"/>
      <c r="S58" s="46"/>
      <c r="T58" s="100"/>
      <c r="U58" s="46"/>
      <c r="V58" s="46"/>
      <c r="W58" s="46"/>
      <c r="X58" s="100"/>
      <c r="Y58" s="46"/>
      <c r="Z58" s="46"/>
      <c r="AA58" s="46"/>
      <c r="AB58" s="46"/>
      <c r="AC58" s="46"/>
      <c r="AD58" s="46"/>
      <c r="AE58" s="46"/>
    </row>
    <row r="59" spans="2:31">
      <c r="B59" s="73" t="s">
        <v>227</v>
      </c>
      <c r="C59" s="44" t="s">
        <v>89</v>
      </c>
      <c r="D59" s="44" t="s">
        <v>89</v>
      </c>
      <c r="E59" s="44" t="s">
        <v>89</v>
      </c>
      <c r="F59" s="44" t="s">
        <v>89</v>
      </c>
      <c r="G59" s="58">
        <v>160</v>
      </c>
      <c r="H59" s="59">
        <v>174</v>
      </c>
      <c r="I59" s="58">
        <v>195</v>
      </c>
      <c r="J59" s="58">
        <v>208</v>
      </c>
      <c r="K59" s="58">
        <v>225</v>
      </c>
      <c r="L59" s="59">
        <v>247</v>
      </c>
      <c r="M59" s="58">
        <v>262</v>
      </c>
      <c r="N59" s="58">
        <v>271</v>
      </c>
      <c r="O59" s="58">
        <v>815</v>
      </c>
      <c r="P59" s="59">
        <v>816</v>
      </c>
      <c r="Q59" s="58">
        <v>827</v>
      </c>
      <c r="R59" s="58">
        <v>876</v>
      </c>
      <c r="S59" s="58">
        <v>896</v>
      </c>
      <c r="T59" s="59">
        <v>508</v>
      </c>
      <c r="U59" s="58">
        <v>512</v>
      </c>
      <c r="V59" s="58">
        <v>507</v>
      </c>
      <c r="W59" s="58">
        <v>497</v>
      </c>
      <c r="X59" s="59">
        <v>466</v>
      </c>
      <c r="Y59" s="58">
        <v>465</v>
      </c>
      <c r="Z59" s="58">
        <v>465</v>
      </c>
      <c r="AA59" s="58">
        <v>444</v>
      </c>
      <c r="AB59" s="58">
        <v>444</v>
      </c>
      <c r="AC59" s="58">
        <v>440</v>
      </c>
      <c r="AD59" s="58">
        <v>429</v>
      </c>
      <c r="AE59" s="58"/>
    </row>
    <row r="60" spans="2:31">
      <c r="B60" s="73"/>
      <c r="C60" s="46"/>
      <c r="D60" s="46"/>
      <c r="E60" s="46"/>
      <c r="F60" s="46"/>
      <c r="G60" s="46"/>
      <c r="H60" s="100"/>
      <c r="I60" s="46"/>
      <c r="J60" s="46"/>
      <c r="K60" s="46"/>
      <c r="L60" s="100"/>
      <c r="M60" s="46"/>
      <c r="N60" s="46"/>
      <c r="O60" s="46"/>
      <c r="P60" s="100"/>
      <c r="Q60" s="46"/>
      <c r="R60" s="46"/>
      <c r="S60" s="46"/>
      <c r="T60" s="100"/>
      <c r="U60" s="46"/>
      <c r="V60" s="46"/>
      <c r="W60" s="46"/>
      <c r="X60" s="100"/>
      <c r="Y60" s="46"/>
      <c r="Z60" s="46"/>
      <c r="AA60" s="46"/>
      <c r="AB60" s="46"/>
      <c r="AC60" s="46"/>
      <c r="AD60" s="46"/>
      <c r="AE60" s="46"/>
    </row>
    <row r="61" spans="2:31">
      <c r="B61" s="74"/>
      <c r="C61" s="44"/>
      <c r="D61" s="44"/>
      <c r="E61" s="44"/>
      <c r="F61" s="44"/>
      <c r="G61" s="44"/>
      <c r="H61" s="48"/>
      <c r="I61" s="44"/>
      <c r="J61" s="44"/>
      <c r="K61" s="44"/>
      <c r="L61" s="48"/>
      <c r="M61" s="44"/>
      <c r="N61" s="44"/>
      <c r="O61" s="44"/>
      <c r="P61" s="48"/>
      <c r="Q61" s="44"/>
      <c r="R61" s="44"/>
      <c r="S61" s="44"/>
      <c r="T61" s="48"/>
      <c r="U61" s="44"/>
      <c r="V61" s="44"/>
      <c r="W61" s="44"/>
      <c r="X61" s="48"/>
      <c r="Y61" s="44"/>
      <c r="Z61" s="44"/>
      <c r="AA61" s="44"/>
      <c r="AB61" s="44"/>
      <c r="AC61" s="44"/>
      <c r="AD61" s="44"/>
      <c r="AE61" s="44"/>
    </row>
    <row r="62" spans="2:31">
      <c r="B62" s="74"/>
      <c r="C62" s="44"/>
      <c r="D62" s="44"/>
      <c r="E62" s="44"/>
      <c r="F62" s="44"/>
      <c r="G62" s="44"/>
      <c r="H62" s="48"/>
      <c r="I62" s="44"/>
      <c r="J62" s="44"/>
      <c r="K62" s="44"/>
      <c r="L62" s="48"/>
      <c r="M62" s="44"/>
      <c r="N62" s="44"/>
      <c r="O62" s="44"/>
      <c r="P62" s="48"/>
      <c r="Q62" s="44"/>
      <c r="R62" s="44"/>
      <c r="S62" s="44"/>
      <c r="T62" s="48"/>
      <c r="U62" s="44"/>
      <c r="V62" s="44"/>
      <c r="W62" s="44"/>
      <c r="X62" s="48"/>
      <c r="Y62" s="44"/>
      <c r="Z62" s="44"/>
      <c r="AA62" s="44"/>
      <c r="AB62" s="44"/>
      <c r="AC62" s="44"/>
      <c r="AD62" s="44"/>
      <c r="AE62" s="44"/>
    </row>
    <row r="63" spans="2:31">
      <c r="B63" s="74" t="s">
        <v>298</v>
      </c>
      <c r="C63" s="44"/>
      <c r="D63" s="44"/>
      <c r="E63" s="44"/>
      <c r="F63" s="44"/>
      <c r="G63" s="44"/>
      <c r="H63" s="48"/>
      <c r="I63" s="44"/>
      <c r="J63" s="44"/>
      <c r="K63" s="44"/>
      <c r="L63" s="48"/>
      <c r="M63" s="44"/>
      <c r="N63" s="44"/>
      <c r="O63" s="44"/>
      <c r="P63" s="48"/>
      <c r="Q63" s="44"/>
      <c r="R63" s="44"/>
      <c r="S63" s="44"/>
      <c r="T63" s="48"/>
      <c r="U63" s="44"/>
      <c r="V63" s="44"/>
      <c r="W63" s="44"/>
      <c r="X63" s="48"/>
      <c r="Y63" s="44"/>
      <c r="Z63" s="44"/>
      <c r="AA63" s="44"/>
      <c r="AB63" s="44"/>
      <c r="AC63" s="44"/>
      <c r="AD63" s="44"/>
      <c r="AE63" s="44"/>
    </row>
    <row r="64" spans="2:31">
      <c r="B64" s="74" t="s">
        <v>299</v>
      </c>
      <c r="C64" s="44"/>
      <c r="D64" s="44"/>
      <c r="E64" s="44"/>
      <c r="F64" s="44"/>
      <c r="G64" s="44"/>
      <c r="H64" s="48"/>
      <c r="I64" s="44"/>
      <c r="J64" s="44"/>
      <c r="K64" s="44"/>
      <c r="L64" s="48"/>
      <c r="M64" s="44"/>
      <c r="N64" s="44"/>
      <c r="O64" s="44"/>
      <c r="P64" s="48"/>
      <c r="Q64" s="44"/>
      <c r="R64" s="44"/>
      <c r="S64" s="44"/>
      <c r="T64" s="48"/>
      <c r="U64" s="44"/>
      <c r="V64" s="44"/>
      <c r="W64" s="44"/>
      <c r="X64" s="48"/>
      <c r="Y64" s="44"/>
      <c r="Z64" s="44"/>
      <c r="AA64" s="44"/>
      <c r="AB64" s="44"/>
      <c r="AC64" s="44"/>
      <c r="AD64" s="44"/>
      <c r="AE64" s="44"/>
    </row>
    <row r="65" spans="2:72" s="166" customFormat="1">
      <c r="B65" s="164"/>
      <c r="C65" s="165"/>
      <c r="D65" s="165"/>
      <c r="E65" s="165"/>
      <c r="F65" s="165"/>
      <c r="G65" s="30"/>
      <c r="H65" s="158"/>
      <c r="I65" s="30"/>
      <c r="J65" s="30"/>
      <c r="K65" s="30"/>
      <c r="L65" s="71"/>
      <c r="M65" s="67"/>
      <c r="N65" s="67"/>
      <c r="O65" s="67"/>
      <c r="P65" s="71"/>
      <c r="Q65" s="67"/>
      <c r="R65" s="67"/>
      <c r="S65" s="67"/>
      <c r="T65" s="71"/>
      <c r="U65" s="67"/>
      <c r="V65" s="67"/>
      <c r="W65" s="67"/>
      <c r="X65" s="71"/>
      <c r="Y65" s="67"/>
      <c r="Z65" s="67"/>
      <c r="AA65" s="67"/>
      <c r="AB65" s="67"/>
      <c r="AC65" s="67"/>
      <c r="AD65" s="67"/>
      <c r="AE65" s="67"/>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row>
    <row r="66" spans="2:72">
      <c r="B66" s="74"/>
      <c r="C66" s="44"/>
      <c r="D66" s="44"/>
      <c r="E66" s="44"/>
      <c r="F66" s="44"/>
      <c r="G66" s="44"/>
      <c r="H66" s="48"/>
      <c r="I66" s="44"/>
      <c r="J66" s="44"/>
      <c r="K66" s="44"/>
      <c r="L66" s="48"/>
      <c r="M66" s="44"/>
      <c r="N66" s="44"/>
      <c r="O66" s="44"/>
      <c r="P66" s="48"/>
      <c r="Q66" s="44"/>
      <c r="R66" s="44"/>
      <c r="S66" s="44"/>
      <c r="T66" s="48"/>
      <c r="U66" s="44"/>
      <c r="V66" s="44"/>
      <c r="W66" s="44"/>
      <c r="X66" s="48"/>
      <c r="Y66" s="44"/>
      <c r="Z66" s="44"/>
      <c r="AA66" s="44"/>
      <c r="AB66" s="44"/>
      <c r="AC66" s="44"/>
      <c r="AD66" s="44"/>
      <c r="AE66" s="44"/>
    </row>
    <row r="67" spans="2:72">
      <c r="B67" s="47"/>
      <c r="C67" s="44"/>
      <c r="D67" s="44"/>
      <c r="E67" s="44"/>
      <c r="F67" s="44"/>
      <c r="G67" s="44"/>
      <c r="H67" s="48"/>
      <c r="I67" s="44"/>
      <c r="J67" s="44"/>
      <c r="K67" s="44"/>
      <c r="L67" s="48"/>
      <c r="M67" s="44"/>
      <c r="N67" s="44"/>
      <c r="O67" s="44"/>
      <c r="P67" s="48"/>
      <c r="Q67" s="44"/>
      <c r="R67" s="44"/>
      <c r="S67" s="44"/>
      <c r="T67" s="48"/>
      <c r="U67" s="44"/>
      <c r="V67" s="44"/>
      <c r="W67" s="44"/>
      <c r="X67" s="48"/>
      <c r="Y67" s="44"/>
      <c r="Z67" s="44"/>
      <c r="AA67" s="44"/>
      <c r="AB67" s="44"/>
      <c r="AC67" s="44"/>
      <c r="AD67" s="44"/>
      <c r="AE67" s="44"/>
    </row>
    <row r="68" spans="2:72">
      <c r="B68" s="47" t="s">
        <v>77</v>
      </c>
      <c r="C68" s="44"/>
      <c r="D68" s="44"/>
      <c r="E68" s="44"/>
      <c r="F68" s="44"/>
      <c r="G68" s="44"/>
      <c r="H68" s="48"/>
      <c r="I68" s="44"/>
      <c r="J68" s="44"/>
      <c r="K68" s="44"/>
      <c r="L68" s="48"/>
      <c r="M68" s="44"/>
      <c r="N68" s="44"/>
      <c r="O68" s="45"/>
      <c r="P68" s="44"/>
      <c r="Q68" s="44"/>
      <c r="R68" s="44"/>
      <c r="S68" s="44"/>
      <c r="T68" s="48"/>
      <c r="U68" s="44"/>
      <c r="V68" s="44"/>
      <c r="W68" s="44"/>
      <c r="X68" s="48"/>
      <c r="Y68" s="44"/>
      <c r="Z68" s="44"/>
      <c r="AA68" s="44"/>
      <c r="AB68" s="44"/>
      <c r="AC68" s="44"/>
      <c r="AD68" s="44"/>
      <c r="AE68" s="44"/>
    </row>
    <row r="69" spans="2:72">
      <c r="B69" s="111" t="s">
        <v>285</v>
      </c>
      <c r="C69" s="112"/>
      <c r="D69" s="112"/>
      <c r="E69" s="112"/>
      <c r="F69" s="112"/>
      <c r="G69" s="112"/>
      <c r="H69" s="117">
        <v>511.51697999999999</v>
      </c>
      <c r="I69" s="113">
        <v>604.81403</v>
      </c>
      <c r="J69" s="113">
        <v>551.77770000000021</v>
      </c>
      <c r="K69" s="113">
        <v>512.60739999999987</v>
      </c>
      <c r="L69" s="117">
        <v>697.23952999999983</v>
      </c>
      <c r="M69" s="113">
        <v>775.62373999999977</v>
      </c>
      <c r="N69" s="113">
        <v>859.21606000000008</v>
      </c>
      <c r="O69" s="121">
        <v>1044.7878799999999</v>
      </c>
      <c r="P69" s="113">
        <v>1216.5110600000005</v>
      </c>
      <c r="Q69" s="113">
        <v>2352.9353700000001</v>
      </c>
      <c r="R69" s="113">
        <v>2254.8450799999991</v>
      </c>
      <c r="S69" s="113">
        <v>2088</v>
      </c>
      <c r="T69" s="117">
        <v>2292.8310699999993</v>
      </c>
      <c r="U69" s="113">
        <v>2540.944</v>
      </c>
      <c r="V69" s="113">
        <v>2503.0375299999996</v>
      </c>
      <c r="W69" s="113">
        <v>2353.2243500000009</v>
      </c>
      <c r="X69" s="117">
        <v>1912</v>
      </c>
      <c r="Y69" s="113">
        <v>1822.5336400000008</v>
      </c>
      <c r="Z69" s="113">
        <v>1680</v>
      </c>
      <c r="AA69" s="113">
        <v>1808</v>
      </c>
      <c r="AB69" s="113">
        <v>1482</v>
      </c>
      <c r="AC69" s="288">
        <v>1812.3229000000008</v>
      </c>
      <c r="AD69" s="288">
        <v>1414</v>
      </c>
      <c r="AE69" s="113"/>
    </row>
    <row r="70" spans="2:72">
      <c r="B70" s="111" t="s">
        <v>300</v>
      </c>
      <c r="C70" s="112"/>
      <c r="D70" s="112"/>
      <c r="E70" s="112"/>
      <c r="F70" s="112"/>
      <c r="G70" s="112"/>
      <c r="H70" s="117">
        <v>2274.3871199999999</v>
      </c>
      <c r="I70" s="113">
        <v>2449.4758999999999</v>
      </c>
      <c r="J70" s="113">
        <v>2822.9477900000006</v>
      </c>
      <c r="K70" s="113">
        <v>3220.6439399999995</v>
      </c>
      <c r="L70" s="117">
        <v>3876.8246699999995</v>
      </c>
      <c r="M70" s="113">
        <v>4541.6743800000004</v>
      </c>
      <c r="N70" s="113">
        <v>5134.3946399999995</v>
      </c>
      <c r="O70" s="121">
        <v>6072.8360600000005</v>
      </c>
      <c r="P70" s="113">
        <v>6837.9700099999991</v>
      </c>
      <c r="Q70" s="113">
        <v>7588.96054</v>
      </c>
      <c r="R70" s="113">
        <v>8206.6184699999994</v>
      </c>
      <c r="S70" s="113">
        <v>9309</v>
      </c>
      <c r="T70" s="117">
        <v>10672.55027</v>
      </c>
      <c r="U70" s="113">
        <v>10031.353999999999</v>
      </c>
      <c r="V70" s="113">
        <v>9739.6461099999979</v>
      </c>
      <c r="W70" s="113">
        <v>6244.5623000000005</v>
      </c>
      <c r="X70" s="117">
        <v>6595</v>
      </c>
      <c r="Y70" s="113">
        <v>6786.1125799999982</v>
      </c>
      <c r="Z70" s="113">
        <v>6998</v>
      </c>
      <c r="AA70" s="113">
        <v>6075</v>
      </c>
      <c r="AB70" s="113">
        <v>6515</v>
      </c>
      <c r="AC70" s="288">
        <v>5999.6818500000008</v>
      </c>
      <c r="AD70" s="288">
        <v>5622</v>
      </c>
      <c r="AE70" s="113"/>
    </row>
    <row r="71" spans="2:72">
      <c r="B71" s="111" t="s">
        <v>301</v>
      </c>
      <c r="C71" s="74"/>
      <c r="D71" s="74"/>
      <c r="E71" s="74"/>
      <c r="F71" s="74"/>
      <c r="G71" s="74"/>
      <c r="H71" s="117">
        <v>179.59633000000002</v>
      </c>
      <c r="I71" s="113">
        <v>175.91411000000005</v>
      </c>
      <c r="J71" s="113">
        <v>130.88357999999997</v>
      </c>
      <c r="K71" s="113">
        <v>109.92427999999997</v>
      </c>
      <c r="L71" s="117">
        <v>121.86694</v>
      </c>
      <c r="M71" s="113">
        <v>122.40230999999994</v>
      </c>
      <c r="N71" s="113">
        <v>129.79122000000007</v>
      </c>
      <c r="O71" s="121">
        <v>156.24812000000003</v>
      </c>
      <c r="P71" s="113">
        <v>202.96405000000007</v>
      </c>
      <c r="Q71" s="113">
        <v>247.55501000000004</v>
      </c>
      <c r="R71" s="113">
        <v>275.5606699999999</v>
      </c>
      <c r="S71" s="113">
        <v>342</v>
      </c>
      <c r="T71" s="117">
        <v>419.42935000000017</v>
      </c>
      <c r="U71" s="113">
        <v>490.12</v>
      </c>
      <c r="V71" s="113">
        <v>511.86576999999988</v>
      </c>
      <c r="W71" s="113">
        <v>355.51388000000026</v>
      </c>
      <c r="X71" s="117">
        <v>635</v>
      </c>
      <c r="Y71" s="113">
        <v>331.11740999999995</v>
      </c>
      <c r="Z71" s="113">
        <v>495</v>
      </c>
      <c r="AA71" s="113">
        <v>399</v>
      </c>
      <c r="AB71" s="113">
        <v>301</v>
      </c>
      <c r="AC71" s="288">
        <v>353.35444999999993</v>
      </c>
      <c r="AD71" s="288">
        <v>335</v>
      </c>
      <c r="AE71" s="113"/>
    </row>
    <row r="72" spans="2:72">
      <c r="B72" s="114" t="s">
        <v>77</v>
      </c>
      <c r="C72" s="74"/>
      <c r="D72" s="74"/>
      <c r="E72" s="74"/>
      <c r="F72" s="74"/>
      <c r="G72" s="74"/>
      <c r="H72" s="118">
        <v>2965.5004299999996</v>
      </c>
      <c r="I72" s="115">
        <v>3230.2040400000001</v>
      </c>
      <c r="J72" s="115">
        <v>3505.6090700000009</v>
      </c>
      <c r="K72" s="115">
        <v>3843.1756199999995</v>
      </c>
      <c r="L72" s="118">
        <v>4695.9311399999988</v>
      </c>
      <c r="M72" s="115">
        <v>5439.7004300000008</v>
      </c>
      <c r="N72" s="115">
        <v>6123.4019199999993</v>
      </c>
      <c r="O72" s="122">
        <v>7273.8720600000006</v>
      </c>
      <c r="P72" s="115">
        <v>8257.4451200000003</v>
      </c>
      <c r="Q72" s="115">
        <v>10189.450919999999</v>
      </c>
      <c r="R72" s="115">
        <v>10737.024219999999</v>
      </c>
      <c r="S72" s="115">
        <v>11739</v>
      </c>
      <c r="T72" s="118">
        <v>13384.81069</v>
      </c>
      <c r="U72" s="115">
        <v>13062.418</v>
      </c>
      <c r="V72" s="115">
        <v>12754.549409999996</v>
      </c>
      <c r="W72" s="115">
        <v>8953.3005300000023</v>
      </c>
      <c r="X72" s="118">
        <v>9142</v>
      </c>
      <c r="Y72" s="115">
        <v>8939.7636299999995</v>
      </c>
      <c r="Z72" s="115">
        <v>9173</v>
      </c>
      <c r="AA72" s="115">
        <v>8281</v>
      </c>
      <c r="AB72" s="115">
        <v>8299</v>
      </c>
      <c r="AC72" s="289">
        <v>8165.3592000000017</v>
      </c>
      <c r="AD72" s="289">
        <v>7372</v>
      </c>
      <c r="AE72" s="115"/>
    </row>
    <row r="73" spans="2:72">
      <c r="B73" s="111" t="s">
        <v>302</v>
      </c>
      <c r="C73" s="74"/>
      <c r="D73" s="74"/>
      <c r="E73" s="74"/>
      <c r="F73" s="74"/>
      <c r="G73" s="74"/>
      <c r="H73" s="117">
        <v>1502.7120200000002</v>
      </c>
      <c r="I73" s="113">
        <v>1645.2100200000002</v>
      </c>
      <c r="J73" s="113">
        <v>1539.4847999999995</v>
      </c>
      <c r="K73" s="113">
        <v>1742.5817500000001</v>
      </c>
      <c r="L73" s="117">
        <v>3423.7369500000004</v>
      </c>
      <c r="M73" s="113">
        <v>3380.9294799999993</v>
      </c>
      <c r="N73" s="113">
        <v>3782.7330300000008</v>
      </c>
      <c r="O73" s="121">
        <v>24097.425109999996</v>
      </c>
      <c r="P73" s="113">
        <v>24756.998660000001</v>
      </c>
      <c r="Q73" s="113">
        <v>27595.080349999997</v>
      </c>
      <c r="R73" s="113">
        <v>31963.390000000007</v>
      </c>
      <c r="S73" s="113">
        <v>33840</v>
      </c>
      <c r="T73" s="117">
        <v>34524.026940000003</v>
      </c>
      <c r="U73" s="113">
        <v>33384.423000000003</v>
      </c>
      <c r="V73" s="113">
        <v>30951.323720000008</v>
      </c>
      <c r="W73" s="113">
        <v>28083.059239999995</v>
      </c>
      <c r="X73" s="117">
        <v>26917</v>
      </c>
      <c r="Y73" s="113">
        <v>26193.54825</v>
      </c>
      <c r="Z73" s="113">
        <v>7260</v>
      </c>
      <c r="AA73" s="113">
        <v>6031</v>
      </c>
      <c r="AB73" s="113">
        <v>5608</v>
      </c>
      <c r="AC73" s="288">
        <v>5339.948800000001</v>
      </c>
      <c r="AD73" s="288">
        <v>4552</v>
      </c>
      <c r="AE73" s="113"/>
    </row>
    <row r="74" spans="2:72">
      <c r="B74" s="111" t="s">
        <v>76</v>
      </c>
      <c r="C74" s="74"/>
      <c r="D74" s="74"/>
      <c r="E74" s="74"/>
      <c r="F74" s="74"/>
      <c r="G74" s="74"/>
      <c r="H74" s="117">
        <v>6018.3737899999996</v>
      </c>
      <c r="I74" s="113">
        <v>8647.5584299999991</v>
      </c>
      <c r="J74" s="113">
        <v>9691.8416799999977</v>
      </c>
      <c r="K74" s="113">
        <v>11380.90367</v>
      </c>
      <c r="L74" s="117">
        <v>20156.798899999998</v>
      </c>
      <c r="M74" s="113">
        <v>24622.189299999998</v>
      </c>
      <c r="N74" s="113">
        <v>25457.575629999996</v>
      </c>
      <c r="O74" s="121">
        <v>42623.709360000001</v>
      </c>
      <c r="P74" s="113">
        <v>46152.782079999997</v>
      </c>
      <c r="Q74" s="113">
        <v>49887.306320000011</v>
      </c>
      <c r="R74" s="113">
        <v>50489.748910000002</v>
      </c>
      <c r="S74" s="113">
        <v>48524</v>
      </c>
      <c r="T74" s="117">
        <v>50733.839749999992</v>
      </c>
      <c r="U74" s="113">
        <v>50028.192999999999</v>
      </c>
      <c r="V74" s="113">
        <v>47498.812429999998</v>
      </c>
      <c r="W74" s="113">
        <v>31209.860659999998</v>
      </c>
      <c r="X74" s="117">
        <v>30678</v>
      </c>
      <c r="Y74" s="113">
        <v>30033.913950000002</v>
      </c>
      <c r="Z74" s="113">
        <v>17013</v>
      </c>
      <c r="AA74" s="113">
        <v>12373</v>
      </c>
      <c r="AB74" s="113">
        <v>12243</v>
      </c>
      <c r="AC74" s="288">
        <v>12103.917520000003</v>
      </c>
      <c r="AD74" s="288">
        <v>9686</v>
      </c>
      <c r="AE74" s="113"/>
    </row>
    <row r="75" spans="2:72">
      <c r="B75" s="114" t="s">
        <v>302</v>
      </c>
      <c r="C75" s="74"/>
      <c r="D75" s="74"/>
      <c r="E75" s="74"/>
      <c r="F75" s="74"/>
      <c r="G75" s="74"/>
      <c r="H75" s="118">
        <v>7521.0858099999996</v>
      </c>
      <c r="I75" s="115">
        <v>10292.76845</v>
      </c>
      <c r="J75" s="115">
        <v>11231.326479999998</v>
      </c>
      <c r="K75" s="115">
        <v>13123.485419999999</v>
      </c>
      <c r="L75" s="118">
        <v>23580.53585</v>
      </c>
      <c r="M75" s="115">
        <v>28003.118779999997</v>
      </c>
      <c r="N75" s="115">
        <v>29240.308659999995</v>
      </c>
      <c r="O75" s="122">
        <v>66721.13446999999</v>
      </c>
      <c r="P75" s="115">
        <v>70909.780740000002</v>
      </c>
      <c r="Q75" s="115">
        <v>77482.386670000007</v>
      </c>
      <c r="R75" s="115">
        <v>82453.138910000009</v>
      </c>
      <c r="S75" s="115">
        <v>82364</v>
      </c>
      <c r="T75" s="118">
        <v>85257.866689999995</v>
      </c>
      <c r="U75" s="115">
        <v>83412.616000000009</v>
      </c>
      <c r="V75" s="115">
        <v>78450.136150000006</v>
      </c>
      <c r="W75" s="115">
        <v>59292.919899999994</v>
      </c>
      <c r="X75" s="118">
        <v>57595</v>
      </c>
      <c r="Y75" s="115">
        <v>56227.462200000002</v>
      </c>
      <c r="Z75" s="115">
        <v>24273</v>
      </c>
      <c r="AA75" s="115">
        <v>18404</v>
      </c>
      <c r="AB75" s="115">
        <v>17851</v>
      </c>
      <c r="AC75" s="289">
        <v>17443.866320000005</v>
      </c>
      <c r="AD75" s="289">
        <v>14239</v>
      </c>
      <c r="AE75" s="115"/>
    </row>
    <row r="76" spans="2:72">
      <c r="B76" s="114" t="s">
        <v>223</v>
      </c>
      <c r="C76" s="74"/>
      <c r="D76" s="74"/>
      <c r="E76" s="74"/>
      <c r="F76" s="74"/>
      <c r="G76" s="74"/>
      <c r="H76" s="118">
        <v>10486.586239999999</v>
      </c>
      <c r="I76" s="115">
        <v>13522.97249</v>
      </c>
      <c r="J76" s="115">
        <v>14736.935549999998</v>
      </c>
      <c r="K76" s="115">
        <v>16966.661039999999</v>
      </c>
      <c r="L76" s="118">
        <v>28276.466990000001</v>
      </c>
      <c r="M76" s="115">
        <v>33442.819210000001</v>
      </c>
      <c r="N76" s="115">
        <v>35363.710579999992</v>
      </c>
      <c r="O76" s="122">
        <v>73995.006529999984</v>
      </c>
      <c r="P76" s="115">
        <v>79167.225860000006</v>
      </c>
      <c r="Q76" s="115">
        <v>87671.83759000001</v>
      </c>
      <c r="R76" s="115">
        <v>93190.163130000001</v>
      </c>
      <c r="S76" s="115">
        <v>94103</v>
      </c>
      <c r="T76" s="118">
        <v>98642.677379999994</v>
      </c>
      <c r="U76" s="115">
        <v>96475.034000000014</v>
      </c>
      <c r="V76" s="115">
        <v>91204.685559999998</v>
      </c>
      <c r="W76" s="115">
        <v>68246.220429999987</v>
      </c>
      <c r="X76" s="118">
        <v>66737</v>
      </c>
      <c r="Y76" s="115">
        <v>65167.225829999996</v>
      </c>
      <c r="Z76" s="115">
        <v>33446</v>
      </c>
      <c r="AA76" s="115">
        <v>26685</v>
      </c>
      <c r="AB76" s="115">
        <v>26150</v>
      </c>
      <c r="AC76" s="289">
        <v>25609.225520000007</v>
      </c>
      <c r="AD76" s="289">
        <v>21610</v>
      </c>
      <c r="AE76" s="115"/>
    </row>
    <row r="77" spans="2:72">
      <c r="B77" s="114"/>
      <c r="C77" s="74"/>
      <c r="D77" s="74"/>
      <c r="E77" s="74"/>
      <c r="F77" s="74"/>
      <c r="G77" s="74"/>
      <c r="H77" s="119"/>
      <c r="I77" s="73"/>
      <c r="J77" s="73"/>
      <c r="K77" s="73"/>
      <c r="L77" s="119"/>
      <c r="M77" s="73"/>
      <c r="N77" s="73"/>
      <c r="O77" s="123"/>
      <c r="P77" s="73"/>
      <c r="Q77" s="116"/>
      <c r="R77" s="116"/>
      <c r="S77" s="116"/>
      <c r="T77" s="119"/>
      <c r="U77" s="116"/>
      <c r="V77" s="116"/>
      <c r="W77" s="116"/>
      <c r="X77" s="254"/>
      <c r="Y77" s="116"/>
      <c r="Z77" s="116"/>
      <c r="AA77" s="116"/>
      <c r="AB77" s="116"/>
      <c r="AC77" s="290"/>
      <c r="AD77" s="290"/>
      <c r="AE77" s="116"/>
    </row>
    <row r="78" spans="2:72">
      <c r="B78" s="114" t="s">
        <v>303</v>
      </c>
      <c r="C78" s="74"/>
      <c r="D78" s="74"/>
      <c r="E78" s="74"/>
      <c r="F78" s="74"/>
      <c r="G78" s="74"/>
      <c r="H78" s="120"/>
      <c r="I78" s="74"/>
      <c r="J78" s="74"/>
      <c r="K78" s="74"/>
      <c r="L78" s="120"/>
      <c r="M78" s="74"/>
      <c r="N78" s="74"/>
      <c r="O78" s="124"/>
      <c r="P78" s="74"/>
      <c r="Q78" s="113"/>
      <c r="R78" s="113"/>
      <c r="S78" s="113"/>
      <c r="T78" s="120"/>
      <c r="U78" s="113"/>
      <c r="V78" s="113"/>
      <c r="W78" s="113"/>
      <c r="X78" s="117"/>
      <c r="Y78" s="113"/>
      <c r="Z78" s="113"/>
      <c r="AA78" s="113"/>
      <c r="AB78" s="113"/>
      <c r="AC78" s="288"/>
      <c r="AD78" s="288"/>
      <c r="AE78" s="113"/>
    </row>
    <row r="79" spans="2:72">
      <c r="B79" s="111" t="s">
        <v>77</v>
      </c>
      <c r="C79" s="74"/>
      <c r="D79" s="74"/>
      <c r="E79" s="74"/>
      <c r="F79" s="74"/>
      <c r="G79" s="74"/>
      <c r="H79" s="117">
        <v>-245.50378000000001</v>
      </c>
      <c r="I79" s="113">
        <v>-265.65656999999999</v>
      </c>
      <c r="J79" s="113">
        <v>-265.15428000000003</v>
      </c>
      <c r="K79" s="113">
        <v>-255.62017999999995</v>
      </c>
      <c r="L79" s="117">
        <v>-243.45926</v>
      </c>
      <c r="M79" s="113">
        <v>-252.77729999999997</v>
      </c>
      <c r="N79" s="113">
        <v>-345.20288000000005</v>
      </c>
      <c r="O79" s="121">
        <v>-373.89731999999992</v>
      </c>
      <c r="P79" s="113">
        <v>-415.57803000000001</v>
      </c>
      <c r="Q79" s="113">
        <v>-777.4998700000001</v>
      </c>
      <c r="R79" s="113">
        <v>-789.84059999999988</v>
      </c>
      <c r="S79" s="113">
        <v>-775</v>
      </c>
      <c r="T79" s="117">
        <v>-756</v>
      </c>
      <c r="U79" s="113">
        <v>-851</v>
      </c>
      <c r="V79" s="113">
        <v>-869</v>
      </c>
      <c r="W79" s="113">
        <v>-807</v>
      </c>
      <c r="X79" s="117">
        <v>-828</v>
      </c>
      <c r="Y79" s="113">
        <v>-639</v>
      </c>
      <c r="Z79" s="113">
        <v>-707</v>
      </c>
      <c r="AA79" s="113">
        <v>-727</v>
      </c>
      <c r="AB79" s="113">
        <v>-625</v>
      </c>
      <c r="AC79" s="288">
        <v>-747.82885999999996</v>
      </c>
      <c r="AD79" s="288">
        <v>-588</v>
      </c>
      <c r="AE79" s="113"/>
    </row>
    <row r="80" spans="2:72">
      <c r="B80" s="111" t="s">
        <v>304</v>
      </c>
      <c r="C80" s="74"/>
      <c r="D80" s="74"/>
      <c r="E80" s="74"/>
      <c r="F80" s="74"/>
      <c r="G80" s="74"/>
      <c r="H80" s="117">
        <v>-25.58933</v>
      </c>
      <c r="I80" s="113">
        <v>-28.664899999999999</v>
      </c>
      <c r="J80" s="113">
        <v>-32.582529999999998</v>
      </c>
      <c r="K80" s="113">
        <v>-38.370750000000001</v>
      </c>
      <c r="L80" s="117">
        <v>-50.22820999999999</v>
      </c>
      <c r="M80" s="113">
        <v>-60.386159999999997</v>
      </c>
      <c r="N80" s="113">
        <v>-66.235330000000019</v>
      </c>
      <c r="O80" s="121">
        <v>-84.729409999999973</v>
      </c>
      <c r="P80" s="113">
        <v>-129.74927000000002</v>
      </c>
      <c r="Q80" s="113">
        <v>-158.03652</v>
      </c>
      <c r="R80" s="113">
        <v>-206.58002000000002</v>
      </c>
      <c r="S80" s="113">
        <v>-248</v>
      </c>
      <c r="T80" s="117">
        <v>-182</v>
      </c>
      <c r="U80" s="113">
        <v>-167</v>
      </c>
      <c r="V80" s="113">
        <v>-160</v>
      </c>
      <c r="W80" s="113">
        <v>-153</v>
      </c>
      <c r="X80" s="117">
        <v>-121</v>
      </c>
      <c r="Y80" s="113">
        <v>-120</v>
      </c>
      <c r="Z80" s="113">
        <v>-119</v>
      </c>
      <c r="AA80" s="113">
        <v>-109</v>
      </c>
      <c r="AB80" s="113">
        <v>-100</v>
      </c>
      <c r="AC80" s="288">
        <v>-98.387899999999988</v>
      </c>
      <c r="AD80" s="288">
        <v>-80</v>
      </c>
      <c r="AE80" s="113"/>
    </row>
    <row r="81" spans="2:31">
      <c r="B81" s="114" t="s">
        <v>305</v>
      </c>
      <c r="C81" s="74"/>
      <c r="D81" s="74"/>
      <c r="E81" s="74"/>
      <c r="F81" s="74"/>
      <c r="G81" s="74"/>
      <c r="H81" s="118">
        <v>-271.09311000000002</v>
      </c>
      <c r="I81" s="115">
        <v>-294.32146999999998</v>
      </c>
      <c r="J81" s="115">
        <v>-297.73681000000005</v>
      </c>
      <c r="K81" s="115">
        <v>-293.99092999999993</v>
      </c>
      <c r="L81" s="118">
        <v>-293.68746999999996</v>
      </c>
      <c r="M81" s="115">
        <v>-313.16345999999999</v>
      </c>
      <c r="N81" s="115">
        <v>-411.43821000000008</v>
      </c>
      <c r="O81" s="122">
        <v>-458.6267299999999</v>
      </c>
      <c r="P81" s="115">
        <v>-545.32730000000004</v>
      </c>
      <c r="Q81" s="115">
        <v>-935.5363900000001</v>
      </c>
      <c r="R81" s="115">
        <v>-996.42061999999987</v>
      </c>
      <c r="S81" s="115">
        <v>-1023</v>
      </c>
      <c r="T81" s="118">
        <f>SUM(T79:T80)</f>
        <v>-938</v>
      </c>
      <c r="U81" s="115">
        <f>SUM(U79:U80)</f>
        <v>-1018</v>
      </c>
      <c r="V81" s="115">
        <f>SUM(V79:V80)</f>
        <v>-1029</v>
      </c>
      <c r="W81" s="115">
        <f>SUM(W79:W80)</f>
        <v>-960</v>
      </c>
      <c r="X81" s="118">
        <v>-949</v>
      </c>
      <c r="Y81" s="115">
        <v>-759</v>
      </c>
      <c r="Z81" s="115">
        <v>-826</v>
      </c>
      <c r="AA81" s="115">
        <v>-836</v>
      </c>
      <c r="AB81" s="115">
        <v>-725</v>
      </c>
      <c r="AC81" s="289">
        <v>-846.21676000000002</v>
      </c>
      <c r="AD81" s="289">
        <v>-668</v>
      </c>
      <c r="AE81" s="115"/>
    </row>
    <row r="82" spans="2:31">
      <c r="B82" s="111" t="s">
        <v>306</v>
      </c>
      <c r="C82" s="74"/>
      <c r="D82" s="74"/>
      <c r="E82" s="74"/>
      <c r="F82" s="74"/>
      <c r="G82" s="74"/>
      <c r="H82" s="117"/>
      <c r="I82" s="113"/>
      <c r="J82" s="113"/>
      <c r="K82" s="113"/>
      <c r="L82" s="117"/>
      <c r="M82" s="113"/>
      <c r="N82" s="113"/>
      <c r="O82" s="121"/>
      <c r="P82" s="113"/>
      <c r="Q82" s="113"/>
      <c r="R82" s="113"/>
      <c r="S82" s="113">
        <v>-50</v>
      </c>
      <c r="T82" s="117"/>
      <c r="U82" s="113">
        <v>-1161</v>
      </c>
      <c r="V82" s="113">
        <v>-451</v>
      </c>
      <c r="W82" s="113">
        <v>-6011</v>
      </c>
      <c r="X82" s="255" t="s">
        <v>89</v>
      </c>
      <c r="Y82" s="207">
        <v>-19.66</v>
      </c>
      <c r="Z82" s="207"/>
      <c r="AA82" s="207">
        <f>-445-4105</f>
        <v>-4550</v>
      </c>
      <c r="AB82" s="207">
        <v>-33</v>
      </c>
      <c r="AC82" s="291">
        <v>-157.15070999999998</v>
      </c>
      <c r="AD82" s="291">
        <v>-15</v>
      </c>
      <c r="AE82" s="207"/>
    </row>
    <row r="83" spans="2:31">
      <c r="B83" s="111" t="s">
        <v>307</v>
      </c>
      <c r="C83" s="74"/>
      <c r="D83" s="74"/>
      <c r="E83" s="74"/>
      <c r="F83" s="74"/>
      <c r="G83" s="74"/>
      <c r="H83" s="117">
        <v>-117.29485</v>
      </c>
      <c r="I83" s="113">
        <v>-119.51810000000002</v>
      </c>
      <c r="J83" s="113">
        <v>-127.88637</v>
      </c>
      <c r="K83" s="113">
        <v>-145.79207</v>
      </c>
      <c r="L83" s="117">
        <v>-185.45660999999998</v>
      </c>
      <c r="M83" s="113">
        <v>-191.47722000000002</v>
      </c>
      <c r="N83" s="113">
        <v>-232.84776999999997</v>
      </c>
      <c r="O83" s="121">
        <v>-706.23146000000008</v>
      </c>
      <c r="P83" s="113">
        <v>-554.72518000000002</v>
      </c>
      <c r="Q83" s="113">
        <v>-629.1949699999999</v>
      </c>
      <c r="R83" s="113">
        <v>-740.22431000000006</v>
      </c>
      <c r="S83" s="113">
        <v>-1048</v>
      </c>
      <c r="T83" s="117">
        <v>-554</v>
      </c>
      <c r="U83" s="113">
        <v>-571</v>
      </c>
      <c r="V83" s="113">
        <v>-556</v>
      </c>
      <c r="W83" s="113">
        <v>-522</v>
      </c>
      <c r="X83" s="117">
        <v>-362</v>
      </c>
      <c r="Y83" s="113">
        <v>-341</v>
      </c>
      <c r="Z83" s="113">
        <v>-314</v>
      </c>
      <c r="AA83" s="113">
        <v>-277</v>
      </c>
      <c r="AB83" s="113">
        <v>-225</v>
      </c>
      <c r="AC83" s="288">
        <v>-218.18654999999998</v>
      </c>
      <c r="AD83" s="288">
        <v>-162</v>
      </c>
      <c r="AE83" s="113"/>
    </row>
    <row r="84" spans="2:31">
      <c r="B84" s="114" t="s">
        <v>223</v>
      </c>
      <c r="C84" s="74"/>
      <c r="D84" s="74"/>
      <c r="E84" s="74"/>
      <c r="F84" s="74"/>
      <c r="G84" s="74"/>
      <c r="H84" s="118">
        <v>-388.38796000000002</v>
      </c>
      <c r="I84" s="115">
        <v>-413.83956999999998</v>
      </c>
      <c r="J84" s="115">
        <v>-425.62318000000005</v>
      </c>
      <c r="K84" s="115">
        <v>-439.7829999999999</v>
      </c>
      <c r="L84" s="118">
        <v>-479.14407999999992</v>
      </c>
      <c r="M84" s="115">
        <v>-504.64067999999997</v>
      </c>
      <c r="N84" s="115">
        <v>-644.28598000000011</v>
      </c>
      <c r="O84" s="122">
        <v>-1164.8581899999999</v>
      </c>
      <c r="P84" s="115">
        <v>-1100.0524800000001</v>
      </c>
      <c r="Q84" s="115">
        <v>-1564.73136</v>
      </c>
      <c r="R84" s="115">
        <v>-1736.6449299999999</v>
      </c>
      <c r="S84" s="115">
        <v>-2122</v>
      </c>
      <c r="T84" s="118">
        <f>SUM(T81:T83)</f>
        <v>-1492</v>
      </c>
      <c r="U84" s="115">
        <f>SUM(U81:U83)</f>
        <v>-2750</v>
      </c>
      <c r="V84" s="115">
        <f>SUM(V81:V83)</f>
        <v>-2036</v>
      </c>
      <c r="W84" s="115">
        <f>SUM(W81:W83)</f>
        <v>-7493</v>
      </c>
      <c r="X84" s="118">
        <v>-1311</v>
      </c>
      <c r="Y84" s="115">
        <v>-1119.6599999999999</v>
      </c>
      <c r="Z84" s="115">
        <v>-1140</v>
      </c>
      <c r="AA84" s="115">
        <v>-5662</v>
      </c>
      <c r="AB84" s="115">
        <f>AB81+AB82+AB83</f>
        <v>-983</v>
      </c>
      <c r="AC84" s="289">
        <f>AC81+AC82+AC83</f>
        <v>-1221.55402</v>
      </c>
      <c r="AD84" s="289">
        <v>-845</v>
      </c>
      <c r="AE84" s="115"/>
    </row>
    <row r="85" spans="2:31">
      <c r="X85" s="117"/>
      <c r="Y85" s="113"/>
      <c r="Z85" s="113"/>
      <c r="AA85" s="113"/>
      <c r="AB85" s="113"/>
      <c r="AC85" s="288"/>
      <c r="AD85" s="288"/>
      <c r="AE85" s="113"/>
    </row>
    <row r="86" spans="2:31">
      <c r="U86" s="77"/>
      <c r="V86" s="77"/>
      <c r="W86" s="77"/>
      <c r="X86" s="117"/>
      <c r="Y86" s="77"/>
      <c r="Z86" s="77"/>
      <c r="AA86" s="77"/>
      <c r="AB86" s="77"/>
      <c r="AC86" s="212"/>
      <c r="AD86" s="212"/>
      <c r="AE86" s="77"/>
    </row>
    <row r="87" spans="2:31">
      <c r="U87" s="77"/>
      <c r="V87" s="77"/>
      <c r="W87" s="77"/>
      <c r="X87" s="117"/>
      <c r="Y87" s="77"/>
      <c r="Z87" s="77"/>
      <c r="AA87" s="77"/>
      <c r="AB87" s="77"/>
      <c r="AC87" s="212"/>
      <c r="AD87" s="212"/>
      <c r="AE87" s="77"/>
    </row>
  </sheetData>
  <mergeCells count="1">
    <mergeCell ref="AF1:AG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FBF98-4940-4F99-8F4B-F2BCBE9028EC}">
  <sheetPr>
    <tabColor rgb="FF92D050"/>
  </sheetPr>
  <dimension ref="B1:Q53"/>
  <sheetViews>
    <sheetView showGridLines="0" zoomScale="115" zoomScaleNormal="115" workbookViewId="0">
      <pane xSplit="2" ySplit="2" topLeftCell="C3" activePane="bottomRight" state="frozen"/>
      <selection pane="bottomRight" activeCell="K22" sqref="K22"/>
      <selection pane="bottomLeft" activeCell="A5" sqref="A5"/>
      <selection pane="topRight" activeCell="C1" sqref="C1"/>
    </sheetView>
  </sheetViews>
  <sheetFormatPr defaultRowHeight="15"/>
  <cols>
    <col min="2" max="2" width="25.85546875" bestFit="1" customWidth="1"/>
    <col min="3" max="3" width="2.28515625" customWidth="1"/>
    <col min="4" max="6" width="5.7109375" bestFit="1" customWidth="1"/>
    <col min="7" max="7" width="17.42578125" customWidth="1"/>
  </cols>
  <sheetData>
    <row r="1" spans="2:17" ht="15" customHeight="1">
      <c r="B1" s="154" t="s">
        <v>308</v>
      </c>
      <c r="C1" s="301" t="s">
        <v>309</v>
      </c>
      <c r="D1" s="301"/>
      <c r="E1" s="301"/>
      <c r="F1" s="301"/>
      <c r="G1" s="208"/>
    </row>
    <row r="2" spans="2:17" ht="63" customHeight="1">
      <c r="B2" s="155" t="s">
        <v>2</v>
      </c>
      <c r="C2" s="301"/>
      <c r="D2" s="301"/>
      <c r="E2" s="301"/>
      <c r="F2" s="301"/>
      <c r="G2" s="208"/>
    </row>
    <row r="3" spans="2:17">
      <c r="B3" s="47"/>
      <c r="C3" s="58"/>
      <c r="D3" s="58"/>
      <c r="E3" s="58"/>
      <c r="F3" s="58"/>
      <c r="G3" s="208"/>
    </row>
    <row r="4" spans="2:17">
      <c r="B4" s="47"/>
      <c r="C4" s="18"/>
      <c r="D4" s="18" t="s">
        <v>310</v>
      </c>
      <c r="E4" s="18" t="s">
        <v>310</v>
      </c>
      <c r="F4" s="18" t="s">
        <v>310</v>
      </c>
      <c r="G4" s="208"/>
      <c r="I4" s="106"/>
      <c r="J4" s="78"/>
      <c r="K4" s="78"/>
    </row>
    <row r="5" spans="2:17">
      <c r="B5" s="47" t="s">
        <v>311</v>
      </c>
      <c r="C5" s="18"/>
      <c r="D5" s="19" t="s">
        <v>21</v>
      </c>
      <c r="E5" s="18" t="s">
        <v>22</v>
      </c>
      <c r="F5" s="18" t="s">
        <v>23</v>
      </c>
      <c r="G5" s="208"/>
      <c r="I5" s="106"/>
      <c r="J5" s="106"/>
      <c r="K5" s="106"/>
    </row>
    <row r="6" spans="2:17">
      <c r="B6" s="63" t="s">
        <v>312</v>
      </c>
      <c r="C6" s="44"/>
      <c r="D6" s="44">
        <v>16699.709250646858</v>
      </c>
      <c r="E6" s="64">
        <v>19421.717525060674</v>
      </c>
      <c r="F6" s="64">
        <v>17446.886534500074</v>
      </c>
      <c r="G6" s="208"/>
      <c r="H6" s="77"/>
      <c r="I6" s="77"/>
      <c r="J6" s="77"/>
      <c r="K6" s="76"/>
      <c r="L6" s="77"/>
      <c r="M6" s="77"/>
      <c r="N6" s="77"/>
      <c r="O6" s="76"/>
      <c r="P6" s="76"/>
      <c r="Q6" s="76"/>
    </row>
    <row r="7" spans="2:17">
      <c r="B7" s="41" t="s">
        <v>51</v>
      </c>
      <c r="C7" s="44"/>
      <c r="D7" s="44">
        <v>4525.9648301251918</v>
      </c>
      <c r="E7" s="44">
        <v>6607.0448628120139</v>
      </c>
      <c r="F7" s="44">
        <v>4982.5593540554037</v>
      </c>
      <c r="G7" s="208"/>
      <c r="H7" s="77"/>
      <c r="I7" s="77"/>
      <c r="J7" s="77"/>
      <c r="K7" s="76"/>
      <c r="L7" s="77"/>
      <c r="M7" s="77"/>
      <c r="N7" s="77"/>
    </row>
    <row r="8" spans="2:17">
      <c r="B8" s="41" t="s">
        <v>53</v>
      </c>
      <c r="C8" s="44"/>
      <c r="D8" s="44">
        <v>1923.256163125192</v>
      </c>
      <c r="E8" s="44">
        <v>3482.9108628120148</v>
      </c>
      <c r="F8" s="44">
        <v>2087.7093540554042</v>
      </c>
      <c r="G8" s="208"/>
      <c r="H8" s="77"/>
      <c r="I8" s="77"/>
      <c r="J8" s="77"/>
      <c r="K8" s="173"/>
      <c r="L8" s="77"/>
      <c r="M8" s="77"/>
      <c r="N8" s="77"/>
    </row>
    <row r="9" spans="2:17">
      <c r="B9" s="41" t="s">
        <v>313</v>
      </c>
      <c r="C9" s="44"/>
      <c r="D9" s="44">
        <v>-4760.0193138489522</v>
      </c>
      <c r="E9" s="44">
        <v>-4031.7684661906287</v>
      </c>
      <c r="F9" s="44">
        <v>-3318.5239878971047</v>
      </c>
      <c r="G9" s="208"/>
      <c r="H9" s="77"/>
      <c r="I9" s="77"/>
      <c r="J9" s="77"/>
      <c r="K9" s="76"/>
      <c r="L9" s="77"/>
      <c r="M9" s="77"/>
      <c r="N9" s="77"/>
    </row>
    <row r="10" spans="2:17">
      <c r="B10" s="66" t="s">
        <v>314</v>
      </c>
      <c r="C10" s="44"/>
      <c r="D10" s="67">
        <v>-234.05448372376031</v>
      </c>
      <c r="E10" s="67">
        <v>2575.2763966213852</v>
      </c>
      <c r="F10" s="67">
        <v>1664.035366158299</v>
      </c>
      <c r="G10" s="208"/>
      <c r="H10" s="77"/>
      <c r="I10" s="77"/>
      <c r="J10" s="77"/>
      <c r="L10" s="77"/>
      <c r="M10" s="77"/>
      <c r="N10" s="77"/>
    </row>
    <row r="11" spans="2:17">
      <c r="B11" s="47"/>
      <c r="C11" s="58"/>
      <c r="D11" s="58"/>
      <c r="E11" s="58"/>
      <c r="F11" s="97"/>
      <c r="H11" s="77"/>
      <c r="I11" s="295"/>
      <c r="J11" s="77"/>
    </row>
    <row r="12" spans="2:17">
      <c r="B12" s="47"/>
      <c r="C12" s="18"/>
      <c r="D12" s="18" t="s">
        <v>310</v>
      </c>
      <c r="E12" s="18" t="s">
        <v>310</v>
      </c>
      <c r="F12" s="18" t="s">
        <v>310</v>
      </c>
      <c r="H12" s="77"/>
      <c r="I12" s="77"/>
      <c r="J12" s="77"/>
    </row>
    <row r="13" spans="2:17">
      <c r="B13" s="47" t="s">
        <v>315</v>
      </c>
      <c r="C13" s="18"/>
      <c r="D13" s="19" t="s">
        <v>21</v>
      </c>
      <c r="E13" s="18" t="s">
        <v>22</v>
      </c>
      <c r="F13" s="18" t="s">
        <v>23</v>
      </c>
      <c r="H13" s="77"/>
      <c r="I13" s="77"/>
      <c r="J13" s="77"/>
    </row>
    <row r="14" spans="2:17">
      <c r="B14" s="63" t="s">
        <v>312</v>
      </c>
      <c r="C14" s="44"/>
      <c r="D14" s="44">
        <v>8244.7083663287067</v>
      </c>
      <c r="E14" s="64">
        <v>9726.6459701123422</v>
      </c>
      <c r="F14" s="64">
        <v>8245.340534500072</v>
      </c>
      <c r="H14" s="77"/>
      <c r="I14" s="77"/>
      <c r="J14" s="77"/>
      <c r="L14" s="77"/>
      <c r="M14" s="77"/>
      <c r="N14" s="77"/>
    </row>
    <row r="15" spans="2:17">
      <c r="B15" s="41" t="s">
        <v>51</v>
      </c>
      <c r="C15" s="44"/>
      <c r="D15" s="44">
        <v>3651.561869276472</v>
      </c>
      <c r="E15" s="44">
        <v>4979.7994847116579</v>
      </c>
      <c r="F15" s="44">
        <v>4017.3371340554049</v>
      </c>
      <c r="H15" s="77"/>
      <c r="I15" s="295"/>
      <c r="J15" s="77"/>
      <c r="L15" s="77"/>
      <c r="M15" s="77"/>
      <c r="N15" s="77"/>
    </row>
    <row r="16" spans="2:17">
      <c r="B16" s="41" t="s">
        <v>53</v>
      </c>
      <c r="C16" s="44"/>
      <c r="D16" s="44">
        <v>1419.6462022764717</v>
      </c>
      <c r="E16" s="44">
        <v>2297.2824847116576</v>
      </c>
      <c r="F16" s="44">
        <v>1591.5441340554044</v>
      </c>
      <c r="H16" s="77"/>
      <c r="I16" s="77"/>
      <c r="J16" s="77"/>
      <c r="L16" s="77"/>
      <c r="M16" s="77"/>
      <c r="N16" s="77"/>
    </row>
    <row r="17" spans="2:14">
      <c r="B17" s="41" t="s">
        <v>313</v>
      </c>
      <c r="C17" s="44"/>
      <c r="D17" s="44">
        <v>-4276.1754438489515</v>
      </c>
      <c r="E17" s="44">
        <v>-3565.5393061906279</v>
      </c>
      <c r="F17" s="44">
        <v>-2918.3753678971048</v>
      </c>
      <c r="H17" s="77"/>
      <c r="I17" s="77"/>
      <c r="J17" s="77"/>
      <c r="L17" s="77"/>
      <c r="M17" s="77"/>
      <c r="N17" s="77"/>
    </row>
    <row r="18" spans="2:14">
      <c r="B18" s="66" t="s">
        <v>314</v>
      </c>
      <c r="C18" s="44"/>
      <c r="D18" s="67">
        <v>-624.61357457247959</v>
      </c>
      <c r="E18" s="67">
        <v>1414.26017852103</v>
      </c>
      <c r="F18" s="67">
        <v>1098.9617661583002</v>
      </c>
      <c r="H18" s="77"/>
      <c r="I18" s="77"/>
      <c r="J18" s="77"/>
      <c r="L18" s="77"/>
      <c r="M18" s="77"/>
      <c r="N18" s="77"/>
    </row>
    <row r="19" spans="2:14">
      <c r="B19" s="47"/>
      <c r="C19" s="58"/>
      <c r="D19" s="58"/>
      <c r="E19" s="58"/>
      <c r="H19" s="77"/>
      <c r="I19" s="77"/>
      <c r="J19" s="77"/>
    </row>
    <row r="20" spans="2:14">
      <c r="B20" s="47"/>
      <c r="C20" s="18"/>
      <c r="D20" s="18" t="s">
        <v>310</v>
      </c>
      <c r="E20" s="18" t="s">
        <v>310</v>
      </c>
      <c r="F20" s="18" t="s">
        <v>310</v>
      </c>
      <c r="H20" s="77"/>
      <c r="I20" s="77"/>
      <c r="J20" s="77"/>
    </row>
    <row r="21" spans="2:14">
      <c r="B21" s="47" t="s">
        <v>199</v>
      </c>
      <c r="C21" s="18"/>
      <c r="D21" s="19" t="s">
        <v>21</v>
      </c>
      <c r="E21" s="18" t="s">
        <v>22</v>
      </c>
      <c r="F21" s="18" t="s">
        <v>23</v>
      </c>
      <c r="H21" s="77"/>
      <c r="I21" s="77"/>
      <c r="J21" s="77"/>
    </row>
    <row r="22" spans="2:14">
      <c r="B22" s="63" t="s">
        <v>312</v>
      </c>
      <c r="C22" s="44"/>
      <c r="D22" s="44">
        <v>2794.5816593266113</v>
      </c>
      <c r="E22" s="64">
        <v>2612.9125549483333</v>
      </c>
      <c r="F22" s="64">
        <v>2640.114</v>
      </c>
      <c r="H22" s="77"/>
      <c r="I22" s="77"/>
      <c r="J22" s="77"/>
      <c r="L22" s="77"/>
      <c r="M22" s="77"/>
      <c r="N22" s="77"/>
    </row>
    <row r="23" spans="2:14">
      <c r="B23" s="41" t="s">
        <v>51</v>
      </c>
      <c r="C23" s="44"/>
      <c r="D23" s="44">
        <v>529.78375486434504</v>
      </c>
      <c r="E23" s="44">
        <v>598.48037810035692</v>
      </c>
      <c r="F23" s="44">
        <v>450.85930999999994</v>
      </c>
      <c r="H23" s="77"/>
      <c r="I23" s="77"/>
      <c r="J23" s="77"/>
      <c r="L23" s="77"/>
      <c r="M23" s="77"/>
      <c r="N23" s="77"/>
    </row>
    <row r="24" spans="2:14">
      <c r="B24" s="41" t="s">
        <v>53</v>
      </c>
      <c r="C24" s="44"/>
      <c r="D24" s="44">
        <v>442.23475486434506</v>
      </c>
      <c r="E24" s="44">
        <v>563.71437810035684</v>
      </c>
      <c r="F24" s="44">
        <v>428.21930999999995</v>
      </c>
      <c r="H24" s="77"/>
      <c r="I24" s="77"/>
      <c r="J24" s="77"/>
      <c r="L24" s="77"/>
      <c r="M24" s="77"/>
      <c r="N24" s="77"/>
    </row>
    <row r="25" spans="2:14">
      <c r="B25" s="41" t="s">
        <v>313</v>
      </c>
      <c r="C25" s="44"/>
      <c r="D25" s="44">
        <v>-46.726390000000002</v>
      </c>
      <c r="E25" s="44">
        <v>-21.725479999999997</v>
      </c>
      <c r="F25" s="44">
        <v>-5.1203300000000009</v>
      </c>
      <c r="H25" s="77"/>
      <c r="I25" s="77"/>
      <c r="J25" s="77"/>
      <c r="L25" s="77"/>
      <c r="M25" s="77"/>
      <c r="N25" s="77"/>
    </row>
    <row r="26" spans="2:14">
      <c r="B26" s="66" t="s">
        <v>314</v>
      </c>
      <c r="C26" s="44"/>
      <c r="D26" s="67">
        <v>483.05736486434506</v>
      </c>
      <c r="E26" s="67">
        <v>576.75489810035697</v>
      </c>
      <c r="F26" s="67">
        <v>445.73897999999991</v>
      </c>
      <c r="H26" s="77"/>
      <c r="I26" s="77"/>
      <c r="J26" s="77"/>
      <c r="L26" s="77"/>
      <c r="M26" s="77"/>
      <c r="N26" s="77"/>
    </row>
    <row r="27" spans="2:14">
      <c r="B27" s="47"/>
      <c r="C27" s="58"/>
      <c r="D27" s="58"/>
      <c r="E27" s="58"/>
      <c r="H27" s="77"/>
      <c r="I27" s="77"/>
      <c r="J27" s="77"/>
    </row>
    <row r="28" spans="2:14">
      <c r="B28" s="47"/>
      <c r="C28" s="18"/>
      <c r="D28" s="18" t="s">
        <v>310</v>
      </c>
      <c r="E28" s="18" t="s">
        <v>310</v>
      </c>
      <c r="F28" s="18" t="s">
        <v>310</v>
      </c>
      <c r="H28" s="77"/>
      <c r="I28" s="77"/>
      <c r="J28" s="77"/>
    </row>
    <row r="29" spans="2:14">
      <c r="B29" s="47" t="s">
        <v>201</v>
      </c>
      <c r="C29" s="18"/>
      <c r="D29" s="19" t="s">
        <v>21</v>
      </c>
      <c r="E29" s="18" t="s">
        <v>22</v>
      </c>
      <c r="F29" s="18" t="s">
        <v>23</v>
      </c>
      <c r="H29" s="77"/>
      <c r="I29" s="77"/>
      <c r="J29" s="77"/>
    </row>
    <row r="30" spans="2:14">
      <c r="B30" s="63" t="s">
        <v>312</v>
      </c>
      <c r="C30" s="44"/>
      <c r="D30" s="44">
        <v>5660.418224991542</v>
      </c>
      <c r="E30" s="64">
        <v>7082.1579999999994</v>
      </c>
      <c r="F30" s="64">
        <v>6561.433</v>
      </c>
      <c r="H30" s="77"/>
      <c r="I30" s="77"/>
      <c r="J30" s="77"/>
      <c r="L30" s="77"/>
      <c r="M30" s="77"/>
      <c r="N30" s="77"/>
    </row>
    <row r="31" spans="2:14">
      <c r="B31" s="41" t="s">
        <v>51</v>
      </c>
      <c r="C31" s="44"/>
      <c r="D31" s="44">
        <v>546.86928598437498</v>
      </c>
      <c r="E31" s="44">
        <v>1251.8810000000001</v>
      </c>
      <c r="F31" s="44">
        <v>761.94050000000004</v>
      </c>
      <c r="H31" s="77"/>
      <c r="I31" s="77"/>
      <c r="J31" s="77"/>
      <c r="L31" s="77"/>
      <c r="M31" s="77"/>
      <c r="N31" s="77"/>
    </row>
    <row r="32" spans="2:14">
      <c r="B32" s="41" t="s">
        <v>53</v>
      </c>
      <c r="C32" s="44"/>
      <c r="D32" s="44">
        <v>267.724285984375</v>
      </c>
      <c r="E32" s="44">
        <v>852.64799999999991</v>
      </c>
      <c r="F32" s="44">
        <v>323.99950000000001</v>
      </c>
      <c r="H32" s="77"/>
      <c r="I32" s="77"/>
      <c r="J32" s="77"/>
      <c r="L32" s="77"/>
      <c r="M32" s="77"/>
      <c r="N32" s="77"/>
    </row>
    <row r="33" spans="2:14">
      <c r="B33" s="41" t="s">
        <v>313</v>
      </c>
      <c r="C33" s="44"/>
      <c r="D33" s="44">
        <v>-431.50309999999996</v>
      </c>
      <c r="E33" s="44">
        <v>-442.26409999999998</v>
      </c>
      <c r="F33" s="44">
        <v>-392.85575000000011</v>
      </c>
      <c r="H33" s="77"/>
      <c r="I33" s="77"/>
      <c r="J33" s="77"/>
      <c r="L33" s="77"/>
      <c r="M33" s="77"/>
      <c r="N33" s="77"/>
    </row>
    <row r="34" spans="2:14">
      <c r="B34" s="66" t="s">
        <v>314</v>
      </c>
      <c r="C34" s="44"/>
      <c r="D34" s="67">
        <v>115.36618598437502</v>
      </c>
      <c r="E34" s="67">
        <v>809.6169000000001</v>
      </c>
      <c r="F34" s="67">
        <v>369.08474999999993</v>
      </c>
      <c r="H34" s="77"/>
      <c r="I34" s="77"/>
      <c r="J34" s="77"/>
      <c r="L34" s="77"/>
      <c r="M34" s="77"/>
      <c r="N34" s="77"/>
    </row>
    <row r="35" spans="2:14">
      <c r="B35" s="47"/>
      <c r="C35" s="58"/>
      <c r="D35" s="58"/>
      <c r="E35" s="58"/>
      <c r="H35" s="77"/>
      <c r="I35" s="77"/>
      <c r="J35" s="77"/>
    </row>
    <row r="36" spans="2:14">
      <c r="B36" s="47"/>
      <c r="C36" s="18"/>
      <c r="D36" s="18" t="s">
        <v>310</v>
      </c>
      <c r="E36" s="18" t="s">
        <v>310</v>
      </c>
      <c r="F36" s="18" t="s">
        <v>310</v>
      </c>
      <c r="H36" s="77"/>
      <c r="I36" s="77"/>
      <c r="J36" s="77"/>
    </row>
    <row r="37" spans="2:14">
      <c r="B37" s="47" t="s">
        <v>205</v>
      </c>
      <c r="C37" s="18"/>
      <c r="D37" s="19" t="s">
        <v>21</v>
      </c>
      <c r="E37" s="18" t="s">
        <v>22</v>
      </c>
      <c r="F37" s="18" t="s">
        <v>23</v>
      </c>
      <c r="H37" s="77"/>
      <c r="I37" s="77"/>
      <c r="J37" s="77"/>
    </row>
    <row r="38" spans="2:14">
      <c r="B38" s="63" t="s">
        <v>312</v>
      </c>
      <c r="C38" s="44"/>
      <c r="D38" s="44">
        <v>0</v>
      </c>
      <c r="E38" s="64">
        <v>0</v>
      </c>
      <c r="F38" s="64">
        <v>0</v>
      </c>
      <c r="H38" s="77"/>
      <c r="I38" s="77"/>
      <c r="J38" s="77"/>
      <c r="L38" s="77"/>
      <c r="M38" s="77"/>
      <c r="N38" s="77"/>
    </row>
    <row r="39" spans="2:14">
      <c r="B39" s="41" t="s">
        <v>51</v>
      </c>
      <c r="C39" s="44"/>
      <c r="D39" s="44">
        <v>-202.24771999999999</v>
      </c>
      <c r="E39" s="44">
        <v>-223.11600000000001</v>
      </c>
      <c r="F39" s="44">
        <v>-247.58009000000001</v>
      </c>
      <c r="H39" s="77"/>
      <c r="I39" s="77"/>
      <c r="J39" s="77"/>
      <c r="L39" s="77"/>
      <c r="M39" s="77"/>
      <c r="N39" s="77"/>
    </row>
    <row r="40" spans="2:14">
      <c r="B40" s="41" t="s">
        <v>53</v>
      </c>
      <c r="C40" s="44"/>
      <c r="D40" s="44">
        <v>-206.34772000000001</v>
      </c>
      <c r="E40" s="44">
        <v>-230.73499999999999</v>
      </c>
      <c r="F40" s="44">
        <v>-256.05209000000002</v>
      </c>
      <c r="H40" s="77"/>
      <c r="I40" s="77"/>
      <c r="J40" s="77"/>
      <c r="L40" s="77"/>
      <c r="M40" s="77"/>
      <c r="N40" s="77"/>
    </row>
    <row r="41" spans="2:14">
      <c r="B41" s="41" t="s">
        <v>313</v>
      </c>
      <c r="C41" s="44"/>
      <c r="D41" s="44">
        <v>-5.6143799999999997</v>
      </c>
      <c r="E41" s="44">
        <v>-2.2395800000000001</v>
      </c>
      <c r="F41" s="44">
        <v>-2.0375100000000002</v>
      </c>
      <c r="H41" s="77"/>
      <c r="I41" s="77"/>
      <c r="J41" s="77"/>
      <c r="L41" s="77"/>
      <c r="M41" s="77"/>
      <c r="N41" s="77"/>
    </row>
    <row r="42" spans="2:14">
      <c r="B42" s="66" t="s">
        <v>314</v>
      </c>
      <c r="C42" s="44"/>
      <c r="D42" s="67">
        <v>-207.8621</v>
      </c>
      <c r="E42" s="67">
        <v>-225.35558</v>
      </c>
      <c r="F42" s="67">
        <v>-249.61760000000001</v>
      </c>
      <c r="H42" s="77"/>
      <c r="I42" s="77"/>
      <c r="J42" s="77"/>
      <c r="L42" s="77"/>
      <c r="M42" s="77"/>
      <c r="N42" s="77"/>
    </row>
    <row r="43" spans="2:14">
      <c r="H43" s="77"/>
      <c r="I43" s="77"/>
      <c r="J43" s="77"/>
    </row>
    <row r="44" spans="2:14">
      <c r="H44" s="77"/>
      <c r="I44" s="77"/>
      <c r="J44" s="77"/>
    </row>
    <row r="45" spans="2:14">
      <c r="H45" s="77"/>
      <c r="I45" s="77"/>
      <c r="J45" s="77"/>
    </row>
    <row r="46" spans="2:14">
      <c r="H46" s="77"/>
      <c r="I46" s="77"/>
      <c r="J46" s="77"/>
    </row>
    <row r="47" spans="2:14">
      <c r="H47" s="77"/>
      <c r="I47" s="77"/>
      <c r="J47" s="77"/>
    </row>
    <row r="49" spans="2:2">
      <c r="B49" s="41"/>
    </row>
    <row r="50" spans="2:2">
      <c r="B50" s="41"/>
    </row>
    <row r="51" spans="2:2">
      <c r="B51" s="41"/>
    </row>
    <row r="52" spans="2:2">
      <c r="B52" s="41"/>
    </row>
    <row r="53" spans="2:2">
      <c r="B53" s="41"/>
    </row>
  </sheetData>
  <mergeCells count="1">
    <mergeCell ref="C1:F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7e1a455-8821-40f7-9556-904e7e138a76">
      <UserInfo>
        <DisplayName>Limited Access System Group For List a566c063-c197-4b3a-8ba4-451807e1842e</DisplayName>
        <AccountId>15</AccountId>
        <AccountType/>
      </UserInfo>
      <UserInfo>
        <DisplayName>SharingLinks.1a65ff15-f543-4f41-9a6d-6bbcf45a084b.OrganizationView.d242675c-5754-4d2d-ac40-4eb32d11fcf3</DisplayName>
        <AccountId>36</AccountId>
        <AccountType/>
      </UserInfo>
      <UserInfo>
        <DisplayName>Karl Strandberg</DisplayName>
        <AccountId>17</AccountId>
        <AccountType/>
      </UserInfo>
      <UserInfo>
        <DisplayName>Johan Ekström</DisplayName>
        <AccountId>12</AccountId>
        <AccountType/>
      </UserInfo>
      <UserInfo>
        <DisplayName>Mattias Lidbeck</DisplayName>
        <AccountId>31</AccountId>
        <AccountType/>
      </UserInfo>
      <UserInfo>
        <DisplayName>Oscar Erixon</DisplayName>
        <AccountId>27</AccountId>
        <AccountType/>
      </UserInfo>
      <UserInfo>
        <DisplayName>Ulrica Frykemo</DisplayName>
        <AccountId>19</AccountId>
        <AccountType/>
      </UserInfo>
      <UserInfo>
        <DisplayName>Beatrice Flink Forsgren</DisplayName>
        <AccountId>10</AccountId>
        <AccountType/>
      </UserInfo>
      <UserInfo>
        <DisplayName>Erik Sunnerdahl</DisplayName>
        <AccountId>20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9FAFC4288718443BFFE24E79009977F" ma:contentTypeVersion="7" ma:contentTypeDescription="Skapa ett nytt dokument." ma:contentTypeScope="" ma:versionID="8fd2bb9dba56bdf56289b59472461942">
  <xsd:schema xmlns:xsd="http://www.w3.org/2001/XMLSchema" xmlns:xs="http://www.w3.org/2001/XMLSchema" xmlns:p="http://schemas.microsoft.com/office/2006/metadata/properties" xmlns:ns2="a566c063-c197-4b3a-8ba4-451807e1842e" xmlns:ns3="e7e1a455-8821-40f7-9556-904e7e138a76" targetNamespace="http://schemas.microsoft.com/office/2006/metadata/properties" ma:root="true" ma:fieldsID="7a54d456107af9fbcfc7b7d1313af23d" ns2:_="" ns3:_="">
    <xsd:import namespace="a566c063-c197-4b3a-8ba4-451807e1842e"/>
    <xsd:import namespace="e7e1a455-8821-40f7-9556-904e7e138a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6c063-c197-4b3a-8ba4-451807e184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e1a455-8821-40f7-9556-904e7e138a7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F49C4-1A91-4AD4-A50A-A7DD46373851}"/>
</file>

<file path=customXml/itemProps2.xml><?xml version="1.0" encoding="utf-8"?>
<ds:datastoreItem xmlns:ds="http://schemas.openxmlformats.org/officeDocument/2006/customXml" ds:itemID="{EA6552A8-301C-4782-A39A-520D2B3B6BDF}"/>
</file>

<file path=customXml/itemProps3.xml><?xml version="1.0" encoding="utf-8"?>
<ds:datastoreItem xmlns:ds="http://schemas.openxmlformats.org/officeDocument/2006/customXml" ds:itemID="{59A55266-D916-4AFC-8A49-F2D19742FBF7}"/>
</file>

<file path=docMetadata/LabelInfo.xml><?xml version="1.0" encoding="utf-8"?>
<clbl:labelList xmlns:clbl="http://schemas.microsoft.com/office/2020/mipLabelMetadata">
  <clbl:label id="{e97f0cee-2942-4746-a802-ad1228710430}" enabled="1" method="Standard" siteId="{ae925046-e704-4dc5-95b9-4f1971eb92d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 Sunnerdahl</dc:creator>
  <cp:keywords/>
  <dc:description/>
  <cp:lastModifiedBy>Niklas  Wassberg</cp:lastModifiedBy>
  <cp:revision/>
  <dcterms:created xsi:type="dcterms:W3CDTF">2022-10-16T16:46:17Z</dcterms:created>
  <dcterms:modified xsi:type="dcterms:W3CDTF">2026-02-11T15:33:18Z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0x01010069FAFC4288718443BFFE24E79009977F</vt:lpwstr>
  </property>
  <property fmtid="{D5CDD505-2E9C-101B-9397-08002B2CF9AE}" pid="3" name="MediaServiceImageTags">
    <vt:lpwstr/>
  </property>
</Properties>
</file>